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1" defaultThemeVersion="124226"/>
  <bookViews>
    <workbookView xWindow="480" yWindow="30" windowWidth="11355" windowHeight="9210"/>
  </bookViews>
  <sheets>
    <sheet name="2009 Fee Predictions" sheetId="1" r:id="rId1"/>
  </sheets>
  <calcPr calcId="125725"/>
</workbook>
</file>

<file path=xl/calcChain.xml><?xml version="1.0" encoding="utf-8"?>
<calcChain xmlns="http://schemas.openxmlformats.org/spreadsheetml/2006/main">
  <c r="K96" i="1"/>
  <c r="K95"/>
  <c r="K94"/>
  <c r="J94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2"/>
  <c r="G3"/>
  <c r="H3"/>
  <c r="I3"/>
  <c r="K3"/>
  <c r="G4"/>
  <c r="H4"/>
  <c r="I4"/>
  <c r="K4" s="1"/>
  <c r="G5"/>
  <c r="H5"/>
  <c r="I5"/>
  <c r="K5"/>
  <c r="G6"/>
  <c r="H6"/>
  <c r="I6"/>
  <c r="K6" s="1"/>
  <c r="G7"/>
  <c r="H7"/>
  <c r="I7"/>
  <c r="K7"/>
  <c r="G8"/>
  <c r="H8"/>
  <c r="I8"/>
  <c r="K8" s="1"/>
  <c r="G9"/>
  <c r="H9"/>
  <c r="I9"/>
  <c r="K9"/>
  <c r="G10"/>
  <c r="H10"/>
  <c r="I10"/>
  <c r="K10"/>
  <c r="G11"/>
  <c r="H11"/>
  <c r="I11"/>
  <c r="K11" s="1"/>
  <c r="G12"/>
  <c r="H12"/>
  <c r="I12"/>
  <c r="K12"/>
  <c r="G13"/>
  <c r="H13"/>
  <c r="I13"/>
  <c r="K13" s="1"/>
  <c r="G14"/>
  <c r="H14"/>
  <c r="I14"/>
  <c r="K14"/>
  <c r="G15"/>
  <c r="H15"/>
  <c r="I15"/>
  <c r="K15" s="1"/>
  <c r="G16"/>
  <c r="H16"/>
  <c r="I16"/>
  <c r="K16"/>
  <c r="G17"/>
  <c r="H17"/>
  <c r="I17"/>
  <c r="K17" s="1"/>
  <c r="G18"/>
  <c r="H18"/>
  <c r="I18"/>
  <c r="K18"/>
  <c r="G19"/>
  <c r="H19"/>
  <c r="I19"/>
  <c r="K19" s="1"/>
  <c r="G20"/>
  <c r="H20"/>
  <c r="I20"/>
  <c r="K20"/>
  <c r="G21"/>
  <c r="H21"/>
  <c r="I21"/>
  <c r="K21" s="1"/>
  <c r="G22"/>
  <c r="H22"/>
  <c r="I22"/>
  <c r="K22"/>
  <c r="G23"/>
  <c r="H23"/>
  <c r="I23"/>
  <c r="K23" s="1"/>
  <c r="G24"/>
  <c r="H24"/>
  <c r="I24"/>
  <c r="K24"/>
  <c r="G25"/>
  <c r="H25"/>
  <c r="I25"/>
  <c r="K25" s="1"/>
  <c r="G26"/>
  <c r="H26"/>
  <c r="I26"/>
  <c r="K26"/>
  <c r="G27"/>
  <c r="H27"/>
  <c r="I27"/>
  <c r="K27" s="1"/>
  <c r="G28"/>
  <c r="H28"/>
  <c r="I28"/>
  <c r="K28"/>
  <c r="G29"/>
  <c r="H29"/>
  <c r="I29"/>
  <c r="K29" s="1"/>
  <c r="G30"/>
  <c r="H30"/>
  <c r="I30"/>
  <c r="K30"/>
  <c r="G31"/>
  <c r="H31"/>
  <c r="I31"/>
  <c r="K31" s="1"/>
  <c r="G32"/>
  <c r="H32"/>
  <c r="I32"/>
  <c r="K32"/>
  <c r="G33"/>
  <c r="H33"/>
  <c r="I33"/>
  <c r="K33" s="1"/>
  <c r="G34"/>
  <c r="H34"/>
  <c r="I34"/>
  <c r="K34"/>
  <c r="G35"/>
  <c r="H35"/>
  <c r="I35"/>
  <c r="K35" s="1"/>
  <c r="G36"/>
  <c r="H36"/>
  <c r="I36"/>
  <c r="K36"/>
  <c r="G37"/>
  <c r="H37"/>
  <c r="I37"/>
  <c r="K37" s="1"/>
  <c r="G38"/>
  <c r="H38"/>
  <c r="I38"/>
  <c r="K38"/>
  <c r="G39"/>
  <c r="H39"/>
  <c r="I39"/>
  <c r="K39" s="1"/>
  <c r="G40"/>
  <c r="H40"/>
  <c r="I40"/>
  <c r="K40"/>
  <c r="G41"/>
  <c r="H41"/>
  <c r="I41"/>
  <c r="K41" s="1"/>
  <c r="G42"/>
  <c r="H42"/>
  <c r="I42"/>
  <c r="K42"/>
  <c r="G43"/>
  <c r="H43"/>
  <c r="I43"/>
  <c r="K43" s="1"/>
  <c r="G44"/>
  <c r="H44"/>
  <c r="I44"/>
  <c r="K44"/>
  <c r="G45"/>
  <c r="H45"/>
  <c r="I45"/>
  <c r="K45" s="1"/>
  <c r="G46"/>
  <c r="H46"/>
  <c r="I46"/>
  <c r="K46"/>
  <c r="G47"/>
  <c r="H47"/>
  <c r="I47"/>
  <c r="K47" s="1"/>
  <c r="G48"/>
  <c r="H48"/>
  <c r="I48"/>
  <c r="K48"/>
  <c r="G49"/>
  <c r="H49"/>
  <c r="I49"/>
  <c r="K49" s="1"/>
  <c r="G50"/>
  <c r="H50"/>
  <c r="I50"/>
  <c r="K50"/>
  <c r="G51"/>
  <c r="H51"/>
  <c r="I51"/>
  <c r="K51" s="1"/>
  <c r="G52"/>
  <c r="H52"/>
  <c r="I52"/>
  <c r="K52"/>
  <c r="G53"/>
  <c r="H53"/>
  <c r="I53"/>
  <c r="K53" s="1"/>
  <c r="G54"/>
  <c r="H54"/>
  <c r="I54"/>
  <c r="K54"/>
  <c r="G55"/>
  <c r="H55"/>
  <c r="I55"/>
  <c r="K55" s="1"/>
  <c r="G56"/>
  <c r="H56"/>
  <c r="I56"/>
  <c r="K56"/>
  <c r="G57"/>
  <c r="H57"/>
  <c r="I57"/>
  <c r="K57" s="1"/>
  <c r="G58"/>
  <c r="H58"/>
  <c r="I58"/>
  <c r="K58"/>
  <c r="G59"/>
  <c r="H59"/>
  <c r="I59"/>
  <c r="K59" s="1"/>
  <c r="G60"/>
  <c r="H60"/>
  <c r="I60"/>
  <c r="K60"/>
  <c r="G61"/>
  <c r="H61"/>
  <c r="I61"/>
  <c r="K61" s="1"/>
  <c r="G62"/>
  <c r="H62"/>
  <c r="I62"/>
  <c r="K62"/>
  <c r="G63"/>
  <c r="H63"/>
  <c r="I63"/>
  <c r="K63" s="1"/>
  <c r="G64"/>
  <c r="H64"/>
  <c r="I64"/>
  <c r="K64"/>
  <c r="G65"/>
  <c r="H65"/>
  <c r="I65"/>
  <c r="K65" s="1"/>
  <c r="G66"/>
  <c r="H66"/>
  <c r="I66"/>
  <c r="K66"/>
  <c r="G67"/>
  <c r="H67"/>
  <c r="I67"/>
  <c r="K67" s="1"/>
  <c r="G68"/>
  <c r="H68"/>
  <c r="I68"/>
  <c r="K68"/>
  <c r="G69"/>
  <c r="H69"/>
  <c r="I69"/>
  <c r="K69" s="1"/>
  <c r="G70"/>
  <c r="H70"/>
  <c r="I70"/>
  <c r="K70"/>
  <c r="G71"/>
  <c r="H71"/>
  <c r="I71"/>
  <c r="K71" s="1"/>
  <c r="G72"/>
  <c r="H72"/>
  <c r="I72"/>
  <c r="K72"/>
  <c r="G73"/>
  <c r="H73"/>
  <c r="I73"/>
  <c r="K73" s="1"/>
  <c r="G74"/>
  <c r="H74"/>
  <c r="I74"/>
  <c r="K74"/>
  <c r="G75"/>
  <c r="H75"/>
  <c r="I75"/>
  <c r="K75" s="1"/>
  <c r="G76"/>
  <c r="H76"/>
  <c r="I76"/>
  <c r="K76"/>
  <c r="G77"/>
  <c r="H77"/>
  <c r="I77"/>
  <c r="K77" s="1"/>
  <c r="G78"/>
  <c r="H78"/>
  <c r="I78"/>
  <c r="K78"/>
  <c r="G79"/>
  <c r="H79"/>
  <c r="I79"/>
  <c r="K79" s="1"/>
  <c r="G80"/>
  <c r="H80"/>
  <c r="I80"/>
  <c r="K80"/>
  <c r="G81"/>
  <c r="H81"/>
  <c r="I81"/>
  <c r="K81" s="1"/>
  <c r="G82"/>
  <c r="H82"/>
  <c r="I82"/>
  <c r="K82"/>
  <c r="G83"/>
  <c r="H83"/>
  <c r="I83"/>
  <c r="K83" s="1"/>
  <c r="G84"/>
  <c r="H84"/>
  <c r="I84"/>
  <c r="K84"/>
  <c r="G85"/>
  <c r="H85"/>
  <c r="I85"/>
  <c r="K85" s="1"/>
  <c r="G86"/>
  <c r="H86"/>
  <c r="I86"/>
  <c r="K86"/>
  <c r="G87"/>
  <c r="H87"/>
  <c r="I87"/>
  <c r="K87" s="1"/>
  <c r="G88"/>
  <c r="H88"/>
  <c r="K88" s="1"/>
  <c r="I88"/>
  <c r="G89"/>
  <c r="H89"/>
  <c r="I89"/>
  <c r="K89" s="1"/>
  <c r="G90"/>
  <c r="H90"/>
  <c r="K90" s="1"/>
  <c r="I90"/>
  <c r="G91"/>
  <c r="H91"/>
  <c r="I91"/>
  <c r="K91" s="1"/>
  <c r="G92"/>
  <c r="H92"/>
  <c r="K92" s="1"/>
  <c r="I92"/>
  <c r="K2"/>
  <c r="I2"/>
  <c r="H2"/>
  <c r="G2"/>
</calcChain>
</file>

<file path=xl/sharedStrings.xml><?xml version="1.0" encoding="utf-8"?>
<sst xmlns="http://schemas.openxmlformats.org/spreadsheetml/2006/main" count="385" uniqueCount="115">
  <si>
    <t>XNameCorp</t>
  </si>
  <si>
    <t>AssetsScheduled</t>
  </si>
  <si>
    <t>SalesBefore</t>
  </si>
  <si>
    <t>XShop</t>
  </si>
  <si>
    <t>XPrepackaged</t>
  </si>
  <si>
    <t>XYearFiled</t>
  </si>
  <si>
    <t>Apex Silver Mines Limited</t>
  </si>
  <si>
    <t>Yes</t>
  </si>
  <si>
    <t>prenegotiated</t>
  </si>
  <si>
    <t>2009</t>
  </si>
  <si>
    <t>Energy Partners, Ltd.</t>
  </si>
  <si>
    <t>Edge Petroleum Corporation</t>
  </si>
  <si>
    <t>Transmeridian Exploration Incorporated</t>
  </si>
  <si>
    <t>No</t>
  </si>
  <si>
    <t>no</t>
  </si>
  <si>
    <t>TXCO Resources Inc.</t>
  </si>
  <si>
    <t>California Coastal Communities, Inc. (2009)</t>
  </si>
  <si>
    <t>Hartmarx Corporation</t>
  </si>
  <si>
    <t>Champion Enterprises, Inc.</t>
  </si>
  <si>
    <t>Simmons Company</t>
  </si>
  <si>
    <t>yes</t>
  </si>
  <si>
    <t>Panolam Industries International, Inc.</t>
  </si>
  <si>
    <t>Abitibibowater Inc.</t>
  </si>
  <si>
    <t>Smurfit-Stone Container Corporation</t>
  </si>
  <si>
    <t>Caraustar Industries, Inc.</t>
  </si>
  <si>
    <t>Pliant Corporation (2009)</t>
  </si>
  <si>
    <t>Sun-Times Media Group, Inc.</t>
  </si>
  <si>
    <t>Journal Register Company</t>
  </si>
  <si>
    <t>Readers Digest Association, Inc.</t>
  </si>
  <si>
    <t>Idearc Inc.</t>
  </si>
  <si>
    <t>Tronox Incorporated</t>
  </si>
  <si>
    <t>Chemtura Corporation</t>
  </si>
  <si>
    <t>Lyondell Chemical Company</t>
  </si>
  <si>
    <t>Merisant Worldwide, Inc.</t>
  </si>
  <si>
    <t>Aventine Renewable Energy Holdings, Inc.</t>
  </si>
  <si>
    <t>Foamex International, Inc. (2009)</t>
  </si>
  <si>
    <t>Barzel Industries Inc.</t>
  </si>
  <si>
    <t>Dayton Superior Corporation</t>
  </si>
  <si>
    <t>RathGibson, Inc.</t>
  </si>
  <si>
    <t>Aleris International, Inc.</t>
  </si>
  <si>
    <t>Indalex Holdings Finance, Inc.</t>
  </si>
  <si>
    <t>Asyst Technologies, Inc.</t>
  </si>
  <si>
    <t>Milacron Inc.</t>
  </si>
  <si>
    <t>Silicon Graphics, Inc. (2009)</t>
  </si>
  <si>
    <t>NTK Holdings, Inc.</t>
  </si>
  <si>
    <t>Nortel Networks Corp. / Nortel Networks, Inc.</t>
  </si>
  <si>
    <t>Spansion Inc.</t>
  </si>
  <si>
    <t>MagnaChip Semiconductor LLC</t>
  </si>
  <si>
    <t>Spectrum Brands, Inc.</t>
  </si>
  <si>
    <t>GSI Group, Inc.</t>
  </si>
  <si>
    <t>General Motors Corporation</t>
  </si>
  <si>
    <t>Monaco Coach Corporation</t>
  </si>
  <si>
    <t>Cooper-Standard Holdings, Inc.</t>
  </si>
  <si>
    <t>Hayes Lemmerz International, Inc.</t>
  </si>
  <si>
    <t>Lear Corporation</t>
  </si>
  <si>
    <t>Noble International, Ltd.</t>
  </si>
  <si>
    <t>Accuride Corporation</t>
  </si>
  <si>
    <t>Visteon Corporation</t>
  </si>
  <si>
    <t>Fleetwood Enterprises, Inc.</t>
  </si>
  <si>
    <t>Primus Telecommunications Group, Inc.</t>
  </si>
  <si>
    <t>FairPoint Communications, Inc.</t>
  </si>
  <si>
    <t>Citadel Broadcasting Corporation</t>
  </si>
  <si>
    <t>ION Media Networks, Inc.</t>
  </si>
  <si>
    <t>Young Broadcasting, Inc.</t>
  </si>
  <si>
    <t>Charter Communications, Inc</t>
  </si>
  <si>
    <t>Building Materials Holding Corporation</t>
  </si>
  <si>
    <t>Gottschalks Inc.</t>
  </si>
  <si>
    <t>Lazy Days R.V. Center, Inc.</t>
  </si>
  <si>
    <t>Fairchild Corporation (The)</t>
  </si>
  <si>
    <t>Eddie Bauer Holdings, Inc.</t>
  </si>
  <si>
    <t>Finlay Enterprises, Inc.</t>
  </si>
  <si>
    <t>Vineyard National Bancorp</t>
  </si>
  <si>
    <t>Temecula Valley Bancorp Inc.</t>
  </si>
  <si>
    <t>Team Financial, Inc.</t>
  </si>
  <si>
    <t>Cape Fear Bank Corporation</t>
  </si>
  <si>
    <t>Colonial Bancgroup, Inc.</t>
  </si>
  <si>
    <t>Capital Corp of the West</t>
  </si>
  <si>
    <t>UCBH Holdings, Inc.</t>
  </si>
  <si>
    <t>Silver State Bancorp</t>
  </si>
  <si>
    <t>Irwin Financial Corporation</t>
  </si>
  <si>
    <t>Security Bank Corporation</t>
  </si>
  <si>
    <t>1st Centennial Bancorp</t>
  </si>
  <si>
    <t>CIB Marine Bancshares, Inc.</t>
  </si>
  <si>
    <t>Imperial Capital Bancorp, Inc.</t>
  </si>
  <si>
    <t>Guaranty Financial Group Inc.</t>
  </si>
  <si>
    <t>Cooperative Bankshares, Inc.</t>
  </si>
  <si>
    <t>Advanta Corp.</t>
  </si>
  <si>
    <t>CIT Group Inc.</t>
  </si>
  <si>
    <t>Capmark Financial Group Inc.</t>
  </si>
  <si>
    <t>Trump Entertainment Resorts, Inc. (2009)</t>
  </si>
  <si>
    <t>R.H. Donnelley Corporation</t>
  </si>
  <si>
    <t>Source Interlink Companies, Inc.</t>
  </si>
  <si>
    <t>Meruelo Maddux Properties, Inc.</t>
  </si>
  <si>
    <t>Thornburg Mortgage, Inc.</t>
  </si>
  <si>
    <t>General Growth Properties, Inc.</t>
  </si>
  <si>
    <t>Tarragon Corporation</t>
  </si>
  <si>
    <t>Muzak Holdings LLC</t>
  </si>
  <si>
    <t>Majestic Star Casino, LLC, The</t>
  </si>
  <si>
    <t>Magna Entertainment Corp.</t>
  </si>
  <si>
    <t>Six Flags, Inc.</t>
  </si>
  <si>
    <t>Station Casinos, Inc.</t>
  </si>
  <si>
    <t>Herbst Gaming, Inc.</t>
  </si>
  <si>
    <t>BearingPoint, Inc.</t>
  </si>
  <si>
    <t>prepack</t>
  </si>
  <si>
    <t>preneg</t>
  </si>
  <si>
    <t>(Intercept)</t>
  </si>
  <si>
    <t>lnassets</t>
  </si>
  <si>
    <t>lnsales</t>
  </si>
  <si>
    <t>shop</t>
  </si>
  <si>
    <t>xyearfiled</t>
  </si>
  <si>
    <t>Regression Output</t>
  </si>
  <si>
    <t>ln prediction</t>
  </si>
  <si>
    <t>Predicted F&amp;E</t>
  </si>
  <si>
    <t>inflation adjustment at .059</t>
  </si>
  <si>
    <t>total 2009 est.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</si>
</sst>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000"/>
    <numFmt numFmtId="165" formatCode="0.000"/>
    <numFmt numFmtId="166" formatCode="_(&quot;$&quot;* #,##0_);_(&quot;$&quot;* \(#,##0\);_(&quot;$&quot;* &quot;-&quot;??_);_(@_)"/>
  </numFmts>
  <fonts count="7">
    <font>
      <sz val="10"/>
      <name val="MS Sans Serif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0"/>
      <name val="MS Sans Serif"/>
    </font>
    <font>
      <sz val="10"/>
      <name val="MS Sans Serif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4" fontId="3" fillId="4" borderId="3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0" xfId="2" applyNumberFormat="1" applyFont="1"/>
    <xf numFmtId="3" fontId="0" fillId="0" borderId="0" xfId="0" applyNumberFormat="1"/>
    <xf numFmtId="0" fontId="5" fillId="0" borderId="0" xfId="0" applyFont="1"/>
    <xf numFmtId="0" fontId="6" fillId="2" borderId="4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166" fontId="0" fillId="0" borderId="0" xfId="1" applyNumberFormat="1" applyFont="1"/>
    <xf numFmtId="164" fontId="5" fillId="0" borderId="0" xfId="0" applyNumberFormat="1" applyFont="1"/>
    <xf numFmtId="166" fontId="5" fillId="0" borderId="0" xfId="1" applyNumberFormat="1" applyFont="1"/>
    <xf numFmtId="0" fontId="6" fillId="2" borderId="0" xfId="0" applyFont="1" applyFill="1" applyBorder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6"/>
  <sheetViews>
    <sheetView tabSelected="1" topLeftCell="C79" workbookViewId="0">
      <selection activeCell="M9" sqref="M9"/>
    </sheetView>
  </sheetViews>
  <sheetFormatPr defaultRowHeight="12.75"/>
  <cols>
    <col min="1" max="1" width="43" customWidth="1"/>
    <col min="2" max="2" width="16.140625" bestFit="1" customWidth="1"/>
    <col min="3" max="3" width="17.5703125" bestFit="1" customWidth="1"/>
    <col min="4" max="4" width="6.5703125" bestFit="1" customWidth="1"/>
    <col min="5" max="5" width="13.85546875" bestFit="1" customWidth="1"/>
    <col min="6" max="6" width="10.5703125" bestFit="1" customWidth="1"/>
    <col min="10" max="10" width="13.5703125" style="4" customWidth="1"/>
    <col min="11" max="11" width="17" style="11" bestFit="1" customWidth="1"/>
  </cols>
  <sheetData>
    <row r="1" spans="1:13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9" t="s">
        <v>103</v>
      </c>
      <c r="H1" s="9" t="s">
        <v>104</v>
      </c>
      <c r="I1" s="10" t="s">
        <v>108</v>
      </c>
      <c r="J1" s="12" t="s">
        <v>111</v>
      </c>
      <c r="K1" s="13" t="s">
        <v>112</v>
      </c>
      <c r="L1" s="14" t="s">
        <v>110</v>
      </c>
      <c r="M1" s="14"/>
    </row>
    <row r="2" spans="1:13" ht="15">
      <c r="A2" s="2" t="s">
        <v>6</v>
      </c>
      <c r="B2" s="3">
        <v>721.34299999999996</v>
      </c>
      <c r="C2" s="3">
        <v>419512000</v>
      </c>
      <c r="D2" s="2" t="s">
        <v>7</v>
      </c>
      <c r="E2" s="2" t="s">
        <v>8</v>
      </c>
      <c r="F2" s="2" t="s">
        <v>9</v>
      </c>
      <c r="G2">
        <f>COUNTIF(E2,"yes")</f>
        <v>0</v>
      </c>
      <c r="H2">
        <f>COUNTIF(E2,"prenegotiated")</f>
        <v>1</v>
      </c>
      <c r="I2">
        <f>COUNTIF(D2,"Yes")</f>
        <v>1</v>
      </c>
      <c r="J2" s="4">
        <f>M$2+(LN(B2)*M$3)+(LN(C2)*M$4)+(I2*M$5)+(H2*M$6)+(G2*M$7)+(M$8*2007)</f>
        <v>16.434905090421665</v>
      </c>
      <c r="K2" s="11">
        <f>EXP(J2)</f>
        <v>13727409.567460809</v>
      </c>
      <c r="L2" t="s">
        <v>105</v>
      </c>
      <c r="M2">
        <v>-135.53609</v>
      </c>
    </row>
    <row r="3" spans="1:13" ht="15">
      <c r="A3" s="2" t="s">
        <v>10</v>
      </c>
      <c r="B3" s="3">
        <v>770.44500000000005</v>
      </c>
      <c r="C3" s="3">
        <v>454649000</v>
      </c>
      <c r="D3" s="2" t="s">
        <v>7</v>
      </c>
      <c r="E3" s="2" t="s">
        <v>8</v>
      </c>
      <c r="F3" s="2" t="s">
        <v>9</v>
      </c>
      <c r="G3">
        <f t="shared" ref="G3:G66" si="0">COUNTIF(E3,"yes")</f>
        <v>0</v>
      </c>
      <c r="H3">
        <f t="shared" ref="H3:H66" si="1">COUNTIF(E3,"prenegotiated")</f>
        <v>1</v>
      </c>
      <c r="I3">
        <f t="shared" ref="I3:I66" si="2">COUNTIF(D3,"Yes")</f>
        <v>1</v>
      </c>
      <c r="J3" s="4">
        <f t="shared" ref="J3:J66" si="3">M$2+(LN(B3)*M$3)+(LN(C3)*M$4)+(I3*M$5)+(H3*M$6)+(G3*M$7)+(M$8*2007)</f>
        <v>16.483800337905222</v>
      </c>
      <c r="K3" s="11">
        <f t="shared" ref="K3:K66" si="4">EXP(J3)</f>
        <v>14415294.773195028</v>
      </c>
      <c r="L3" t="s">
        <v>106</v>
      </c>
      <c r="M3">
        <v>0.48377999999999999</v>
      </c>
    </row>
    <row r="4" spans="1:13" ht="15">
      <c r="A4" s="2" t="s">
        <v>11</v>
      </c>
      <c r="B4" s="3">
        <v>264.02999999999997</v>
      </c>
      <c r="C4" s="3">
        <v>158777000</v>
      </c>
      <c r="D4" s="2" t="s">
        <v>7</v>
      </c>
      <c r="E4" s="2" t="s">
        <v>8</v>
      </c>
      <c r="F4" s="2" t="s">
        <v>9</v>
      </c>
      <c r="G4">
        <f t="shared" si="0"/>
        <v>0</v>
      </c>
      <c r="H4">
        <f t="shared" si="1"/>
        <v>1</v>
      </c>
      <c r="I4">
        <f t="shared" si="2"/>
        <v>1</v>
      </c>
      <c r="J4" s="4">
        <f t="shared" si="3"/>
        <v>15.742888243980701</v>
      </c>
      <c r="K4" s="11">
        <f t="shared" si="4"/>
        <v>6871467.4498067284</v>
      </c>
      <c r="L4" t="s">
        <v>107</v>
      </c>
      <c r="M4">
        <v>0.21181</v>
      </c>
    </row>
    <row r="5" spans="1:13" ht="18" customHeight="1">
      <c r="A5" s="2" t="s">
        <v>12</v>
      </c>
      <c r="B5" s="3">
        <v>377.90199999999999</v>
      </c>
      <c r="C5" s="3">
        <v>34024000</v>
      </c>
      <c r="D5" s="2" t="s">
        <v>13</v>
      </c>
      <c r="E5" s="2" t="s">
        <v>14</v>
      </c>
      <c r="F5" s="2" t="s">
        <v>9</v>
      </c>
      <c r="G5">
        <f t="shared" si="0"/>
        <v>0</v>
      </c>
      <c r="H5">
        <f t="shared" si="1"/>
        <v>0</v>
      </c>
      <c r="I5">
        <f t="shared" si="2"/>
        <v>0</v>
      </c>
      <c r="J5" s="4">
        <f t="shared" si="3"/>
        <v>15.813348847448992</v>
      </c>
      <c r="K5" s="11">
        <f t="shared" si="4"/>
        <v>7373100.3507313393</v>
      </c>
      <c r="L5" t="s">
        <v>108</v>
      </c>
      <c r="M5">
        <v>0.36121999999999999</v>
      </c>
    </row>
    <row r="6" spans="1:13" ht="15">
      <c r="A6" s="2" t="s">
        <v>15</v>
      </c>
      <c r="B6" s="3">
        <v>431.89800000000002</v>
      </c>
      <c r="C6" s="3">
        <v>143736000</v>
      </c>
      <c r="D6" s="2" t="s">
        <v>13</v>
      </c>
      <c r="E6" s="2" t="s">
        <v>14</v>
      </c>
      <c r="F6" s="2" t="s">
        <v>9</v>
      </c>
      <c r="G6">
        <f t="shared" si="0"/>
        <v>0</v>
      </c>
      <c r="H6">
        <f t="shared" si="1"/>
        <v>0</v>
      </c>
      <c r="I6">
        <f t="shared" si="2"/>
        <v>0</v>
      </c>
      <c r="J6" s="4">
        <f t="shared" si="3"/>
        <v>16.183159463298466</v>
      </c>
      <c r="K6" s="11">
        <f t="shared" si="4"/>
        <v>10672271.244716367</v>
      </c>
      <c r="L6" t="s">
        <v>104</v>
      </c>
      <c r="M6">
        <v>-0.58448999999999995</v>
      </c>
    </row>
    <row r="7" spans="1:13" ht="15" customHeight="1">
      <c r="A7" s="2" t="s">
        <v>16</v>
      </c>
      <c r="B7" s="3">
        <v>291</v>
      </c>
      <c r="C7" s="3">
        <v>46000000</v>
      </c>
      <c r="D7" s="2" t="s">
        <v>13</v>
      </c>
      <c r="E7" s="2" t="s">
        <v>14</v>
      </c>
      <c r="F7" s="2" t="s">
        <v>9</v>
      </c>
      <c r="G7">
        <f t="shared" si="0"/>
        <v>0</v>
      </c>
      <c r="H7">
        <f t="shared" si="1"/>
        <v>0</v>
      </c>
      <c r="I7">
        <f t="shared" si="2"/>
        <v>0</v>
      </c>
      <c r="J7" s="4">
        <f t="shared" si="3"/>
        <v>15.750808155665027</v>
      </c>
      <c r="K7" s="11">
        <f t="shared" si="4"/>
        <v>6926104.9416113598</v>
      </c>
      <c r="L7" t="s">
        <v>103</v>
      </c>
      <c r="M7">
        <v>-2.0529000000000002</v>
      </c>
    </row>
    <row r="8" spans="1:13" ht="15">
      <c r="A8" s="2" t="s">
        <v>17</v>
      </c>
      <c r="B8" s="3">
        <v>483.108</v>
      </c>
      <c r="C8" s="3">
        <v>564870000</v>
      </c>
      <c r="D8" s="2" t="s">
        <v>13</v>
      </c>
      <c r="E8" s="2" t="s">
        <v>14</v>
      </c>
      <c r="F8" s="2" t="s">
        <v>9</v>
      </c>
      <c r="G8">
        <f t="shared" si="0"/>
        <v>0</v>
      </c>
      <c r="H8">
        <f t="shared" si="1"/>
        <v>0</v>
      </c>
      <c r="I8">
        <f t="shared" si="2"/>
        <v>0</v>
      </c>
      <c r="J8" s="4">
        <f t="shared" si="3"/>
        <v>16.52725422776652</v>
      </c>
      <c r="K8" s="11">
        <f t="shared" si="4"/>
        <v>15055504.469412794</v>
      </c>
      <c r="L8" t="s">
        <v>109</v>
      </c>
      <c r="M8">
        <v>7.2150000000000006E-2</v>
      </c>
    </row>
    <row r="9" spans="1:13" ht="15">
      <c r="A9" s="2" t="s">
        <v>18</v>
      </c>
      <c r="B9" s="3">
        <v>576.52700000000004</v>
      </c>
      <c r="C9" s="3">
        <v>1033193000</v>
      </c>
      <c r="D9" s="2" t="s">
        <v>7</v>
      </c>
      <c r="E9" s="2" t="s">
        <v>14</v>
      </c>
      <c r="F9" s="2" t="s">
        <v>9</v>
      </c>
      <c r="G9">
        <f t="shared" si="0"/>
        <v>0</v>
      </c>
      <c r="H9">
        <f t="shared" si="1"/>
        <v>0</v>
      </c>
      <c r="I9">
        <f t="shared" si="2"/>
        <v>1</v>
      </c>
      <c r="J9" s="4">
        <f t="shared" si="3"/>
        <v>17.101891569011286</v>
      </c>
      <c r="K9" s="11">
        <f t="shared" si="4"/>
        <v>26745895.198582839</v>
      </c>
    </row>
    <row r="10" spans="1:13" ht="15">
      <c r="A10" s="2" t="s">
        <v>19</v>
      </c>
      <c r="B10" s="3">
        <v>890.8</v>
      </c>
      <c r="C10" s="3">
        <v>1028700000</v>
      </c>
      <c r="D10" s="2" t="s">
        <v>7</v>
      </c>
      <c r="E10" s="2" t="s">
        <v>20</v>
      </c>
      <c r="F10" s="2" t="s">
        <v>9</v>
      </c>
      <c r="G10">
        <f t="shared" si="0"/>
        <v>1</v>
      </c>
      <c r="H10">
        <f t="shared" si="1"/>
        <v>0</v>
      </c>
      <c r="I10">
        <f t="shared" si="2"/>
        <v>1</v>
      </c>
      <c r="J10" s="4">
        <f t="shared" si="3"/>
        <v>15.25856006730902</v>
      </c>
      <c r="K10" s="11">
        <f t="shared" si="4"/>
        <v>4233586.5134917656</v>
      </c>
    </row>
    <row r="11" spans="1:13" ht="13.5" customHeight="1">
      <c r="A11" s="2" t="s">
        <v>21</v>
      </c>
      <c r="B11" s="3">
        <v>398.7</v>
      </c>
      <c r="C11" s="3">
        <v>366709000</v>
      </c>
      <c r="D11" s="2" t="s">
        <v>7</v>
      </c>
      <c r="E11" s="2" t="s">
        <v>20</v>
      </c>
      <c r="F11" s="2" t="s">
        <v>9</v>
      </c>
      <c r="G11">
        <f t="shared" si="0"/>
        <v>1</v>
      </c>
      <c r="H11">
        <f t="shared" si="1"/>
        <v>0</v>
      </c>
      <c r="I11">
        <f t="shared" si="2"/>
        <v>1</v>
      </c>
      <c r="J11" s="4">
        <f t="shared" si="3"/>
        <v>14.651165843348394</v>
      </c>
      <c r="K11" s="11">
        <f t="shared" si="4"/>
        <v>2306324.8541964241</v>
      </c>
    </row>
    <row r="12" spans="1:13" ht="15">
      <c r="A12" s="2" t="s">
        <v>22</v>
      </c>
      <c r="B12" s="3">
        <v>9937</v>
      </c>
      <c r="C12" s="3">
        <v>3876000000</v>
      </c>
      <c r="D12" s="2" t="s">
        <v>7</v>
      </c>
      <c r="E12" s="2" t="s">
        <v>14</v>
      </c>
      <c r="F12" s="2" t="s">
        <v>9</v>
      </c>
      <c r="G12">
        <f t="shared" si="0"/>
        <v>0</v>
      </c>
      <c r="H12">
        <f t="shared" si="1"/>
        <v>0</v>
      </c>
      <c r="I12">
        <f t="shared" si="2"/>
        <v>1</v>
      </c>
      <c r="J12" s="4">
        <f t="shared" si="3"/>
        <v>18.759256917382288</v>
      </c>
      <c r="K12" s="11">
        <f t="shared" si="4"/>
        <v>140294861.22914794</v>
      </c>
    </row>
    <row r="13" spans="1:13" ht="15" customHeight="1">
      <c r="A13" s="2" t="s">
        <v>23</v>
      </c>
      <c r="B13" s="3">
        <v>7450</v>
      </c>
      <c r="C13" s="3">
        <v>7042000000</v>
      </c>
      <c r="D13" s="2" t="s">
        <v>7</v>
      </c>
      <c r="E13" s="2" t="s">
        <v>14</v>
      </c>
      <c r="F13" s="2" t="s">
        <v>9</v>
      </c>
      <c r="G13">
        <f t="shared" si="0"/>
        <v>0</v>
      </c>
      <c r="H13">
        <f t="shared" si="1"/>
        <v>0</v>
      </c>
      <c r="I13">
        <f t="shared" si="2"/>
        <v>1</v>
      </c>
      <c r="J13" s="4">
        <f t="shared" si="3"/>
        <v>18.746372861653398</v>
      </c>
      <c r="K13" s="11">
        <f t="shared" si="4"/>
        <v>138498888.9660061</v>
      </c>
    </row>
    <row r="14" spans="1:13" ht="15">
      <c r="A14" s="2" t="s">
        <v>24</v>
      </c>
      <c r="B14" s="3">
        <v>279.2</v>
      </c>
      <c r="C14" s="3">
        <v>819658000</v>
      </c>
      <c r="D14" s="2" t="s">
        <v>13</v>
      </c>
      <c r="E14" s="2" t="s">
        <v>8</v>
      </c>
      <c r="F14" s="2" t="s">
        <v>9</v>
      </c>
      <c r="G14">
        <f t="shared" si="0"/>
        <v>0</v>
      </c>
      <c r="H14">
        <f t="shared" si="1"/>
        <v>1</v>
      </c>
      <c r="I14">
        <f t="shared" si="2"/>
        <v>0</v>
      </c>
      <c r="J14" s="4">
        <f t="shared" si="3"/>
        <v>15.756356992165252</v>
      </c>
      <c r="K14" s="11">
        <f t="shared" si="4"/>
        <v>6964643.5889599314</v>
      </c>
    </row>
    <row r="15" spans="1:13" ht="15">
      <c r="A15" s="2" t="s">
        <v>25</v>
      </c>
      <c r="B15" s="3">
        <v>688.61099999999999</v>
      </c>
      <c r="C15" s="3">
        <v>1096900000</v>
      </c>
      <c r="D15" s="2" t="s">
        <v>7</v>
      </c>
      <c r="E15" s="2" t="s">
        <v>8</v>
      </c>
      <c r="F15" s="2" t="s">
        <v>9</v>
      </c>
      <c r="G15">
        <f t="shared" si="0"/>
        <v>0</v>
      </c>
      <c r="H15">
        <f t="shared" si="1"/>
        <v>1</v>
      </c>
      <c r="I15">
        <f t="shared" si="2"/>
        <v>1</v>
      </c>
      <c r="J15" s="4">
        <f t="shared" si="3"/>
        <v>16.616020633690056</v>
      </c>
      <c r="K15" s="11">
        <f t="shared" si="4"/>
        <v>16453036.925859269</v>
      </c>
    </row>
    <row r="16" spans="1:13" ht="15">
      <c r="A16" s="2" t="s">
        <v>26</v>
      </c>
      <c r="B16" s="3">
        <v>479</v>
      </c>
      <c r="C16" s="3">
        <v>323850000</v>
      </c>
      <c r="D16" s="2" t="s">
        <v>7</v>
      </c>
      <c r="E16" s="2" t="s">
        <v>14</v>
      </c>
      <c r="F16" s="2" t="s">
        <v>9</v>
      </c>
      <c r="G16">
        <f t="shared" si="0"/>
        <v>0</v>
      </c>
      <c r="H16">
        <f t="shared" si="1"/>
        <v>0</v>
      </c>
      <c r="I16">
        <f t="shared" si="2"/>
        <v>1</v>
      </c>
      <c r="J16" s="4">
        <f t="shared" si="3"/>
        <v>16.766509807486557</v>
      </c>
      <c r="K16" s="11">
        <f t="shared" si="4"/>
        <v>19125054.885188945</v>
      </c>
    </row>
    <row r="17" spans="1:11" ht="15">
      <c r="A17" s="2" t="s">
        <v>27</v>
      </c>
      <c r="B17" s="3">
        <v>293.5</v>
      </c>
      <c r="C17" s="3">
        <v>463215000</v>
      </c>
      <c r="D17" s="2" t="s">
        <v>7</v>
      </c>
      <c r="E17" s="2" t="s">
        <v>8</v>
      </c>
      <c r="F17" s="2" t="s">
        <v>9</v>
      </c>
      <c r="G17">
        <f t="shared" si="0"/>
        <v>0</v>
      </c>
      <c r="H17">
        <f t="shared" si="1"/>
        <v>1</v>
      </c>
      <c r="I17">
        <f t="shared" si="2"/>
        <v>1</v>
      </c>
      <c r="J17" s="4">
        <f t="shared" si="3"/>
        <v>16.02086235679954</v>
      </c>
      <c r="K17" s="11">
        <f t="shared" si="4"/>
        <v>9073443.0331375226</v>
      </c>
    </row>
    <row r="18" spans="1:11" ht="15">
      <c r="A18" s="2" t="s">
        <v>28</v>
      </c>
      <c r="B18" s="3">
        <v>2941.8</v>
      </c>
      <c r="C18" s="3">
        <v>2786400000</v>
      </c>
      <c r="D18" s="2" t="s">
        <v>7</v>
      </c>
      <c r="E18" s="2" t="s">
        <v>8</v>
      </c>
      <c r="F18" s="2" t="s">
        <v>9</v>
      </c>
      <c r="G18">
        <f t="shared" si="0"/>
        <v>0</v>
      </c>
      <c r="H18">
        <f t="shared" si="1"/>
        <v>1</v>
      </c>
      <c r="I18">
        <f t="shared" si="2"/>
        <v>1</v>
      </c>
      <c r="J18" s="4">
        <f t="shared" si="3"/>
        <v>17.515980264969301</v>
      </c>
      <c r="K18" s="11">
        <f t="shared" si="4"/>
        <v>40466307.204795018</v>
      </c>
    </row>
    <row r="19" spans="1:11" ht="15">
      <c r="A19" s="2" t="s">
        <v>29</v>
      </c>
      <c r="B19" s="3">
        <v>1815</v>
      </c>
      <c r="C19" s="3">
        <v>2973000000</v>
      </c>
      <c r="D19" s="2" t="s">
        <v>13</v>
      </c>
      <c r="E19" s="2" t="s">
        <v>8</v>
      </c>
      <c r="F19" s="2" t="s">
        <v>9</v>
      </c>
      <c r="G19">
        <f t="shared" si="0"/>
        <v>0</v>
      </c>
      <c r="H19">
        <f t="shared" si="1"/>
        <v>1</v>
      </c>
      <c r="I19">
        <f t="shared" si="2"/>
        <v>0</v>
      </c>
      <c r="J19" s="4">
        <f t="shared" si="3"/>
        <v>16.934855162099666</v>
      </c>
      <c r="K19" s="11">
        <f t="shared" si="4"/>
        <v>22631542.162351809</v>
      </c>
    </row>
    <row r="20" spans="1:11" ht="15">
      <c r="A20" s="2" t="s">
        <v>30</v>
      </c>
      <c r="B20" s="3">
        <v>1557</v>
      </c>
      <c r="C20" s="3">
        <v>1426300000</v>
      </c>
      <c r="D20" s="2" t="s">
        <v>7</v>
      </c>
      <c r="E20" s="2" t="s">
        <v>14</v>
      </c>
      <c r="F20" s="2" t="s">
        <v>9</v>
      </c>
      <c r="G20">
        <f t="shared" si="0"/>
        <v>0</v>
      </c>
      <c r="H20">
        <f t="shared" si="1"/>
        <v>0</v>
      </c>
      <c r="I20">
        <f t="shared" si="2"/>
        <v>1</v>
      </c>
      <c r="J20" s="4">
        <f t="shared" si="3"/>
        <v>17.650817924486589</v>
      </c>
      <c r="K20" s="11">
        <f t="shared" si="4"/>
        <v>46307658.904809602</v>
      </c>
    </row>
    <row r="21" spans="1:11" ht="15">
      <c r="A21" s="2" t="s">
        <v>31</v>
      </c>
      <c r="B21" s="3">
        <v>3060</v>
      </c>
      <c r="C21" s="3">
        <v>3546000000</v>
      </c>
      <c r="D21" s="2" t="s">
        <v>7</v>
      </c>
      <c r="E21" s="2" t="s">
        <v>14</v>
      </c>
      <c r="F21" s="2" t="s">
        <v>9</v>
      </c>
      <c r="G21">
        <f t="shared" si="0"/>
        <v>0</v>
      </c>
      <c r="H21">
        <f t="shared" si="1"/>
        <v>0</v>
      </c>
      <c r="I21">
        <f t="shared" si="2"/>
        <v>1</v>
      </c>
      <c r="J21" s="4">
        <f t="shared" si="3"/>
        <v>18.170588932017594</v>
      </c>
      <c r="K21" s="11">
        <f t="shared" si="4"/>
        <v>77872928.314703315</v>
      </c>
    </row>
    <row r="22" spans="1:11" ht="15">
      <c r="A22" s="2" t="s">
        <v>32</v>
      </c>
      <c r="B22" s="3">
        <v>27117</v>
      </c>
      <c r="C22" s="3">
        <v>929000000</v>
      </c>
      <c r="D22" s="2" t="s">
        <v>7</v>
      </c>
      <c r="E22" s="2" t="s">
        <v>14</v>
      </c>
      <c r="F22" s="2" t="s">
        <v>9</v>
      </c>
      <c r="G22">
        <f t="shared" si="0"/>
        <v>0</v>
      </c>
      <c r="H22">
        <f t="shared" si="1"/>
        <v>0</v>
      </c>
      <c r="I22">
        <f t="shared" si="2"/>
        <v>1</v>
      </c>
      <c r="J22" s="4">
        <f t="shared" si="3"/>
        <v>18.942361522074762</v>
      </c>
      <c r="K22" s="11">
        <f t="shared" si="4"/>
        <v>168485714.21821851</v>
      </c>
    </row>
    <row r="23" spans="1:11" ht="15">
      <c r="A23" s="2" t="s">
        <v>33</v>
      </c>
      <c r="B23" s="3">
        <v>331.077</v>
      </c>
      <c r="C23" s="3">
        <v>290200000</v>
      </c>
      <c r="D23" s="2" t="s">
        <v>7</v>
      </c>
      <c r="E23" s="2" t="s">
        <v>14</v>
      </c>
      <c r="F23" s="2" t="s">
        <v>9</v>
      </c>
      <c r="G23">
        <f t="shared" si="0"/>
        <v>0</v>
      </c>
      <c r="H23">
        <f t="shared" si="1"/>
        <v>0</v>
      </c>
      <c r="I23">
        <f t="shared" si="2"/>
        <v>1</v>
      </c>
      <c r="J23" s="4">
        <f t="shared" si="3"/>
        <v>16.564588150611797</v>
      </c>
      <c r="K23" s="11">
        <f t="shared" si="4"/>
        <v>15628209.658132363</v>
      </c>
    </row>
    <row r="24" spans="1:11" ht="16.5" customHeight="1">
      <c r="A24" s="2" t="s">
        <v>34</v>
      </c>
      <c r="B24" s="3">
        <v>799.45899999999995</v>
      </c>
      <c r="C24" s="3">
        <v>2248301000</v>
      </c>
      <c r="D24" s="2" t="s">
        <v>7</v>
      </c>
      <c r="E24" s="2" t="s">
        <v>14</v>
      </c>
      <c r="F24" s="2" t="s">
        <v>9</v>
      </c>
      <c r="G24">
        <f t="shared" si="0"/>
        <v>0</v>
      </c>
      <c r="H24">
        <f t="shared" si="1"/>
        <v>0</v>
      </c>
      <c r="I24">
        <f t="shared" si="2"/>
        <v>1</v>
      </c>
      <c r="J24" s="4">
        <f t="shared" si="3"/>
        <v>17.424732260235885</v>
      </c>
      <c r="K24" s="11">
        <f t="shared" si="4"/>
        <v>36937293.413029499</v>
      </c>
    </row>
    <row r="25" spans="1:11" ht="16.5" customHeight="1">
      <c r="A25" s="2" t="s">
        <v>35</v>
      </c>
      <c r="B25" s="3">
        <v>363.82100000000003</v>
      </c>
      <c r="C25" s="3">
        <v>1169427000</v>
      </c>
      <c r="D25" s="2" t="s">
        <v>7</v>
      </c>
      <c r="E25" s="2" t="s">
        <v>14</v>
      </c>
      <c r="F25" s="2" t="s">
        <v>9</v>
      </c>
      <c r="G25">
        <f t="shared" si="0"/>
        <v>0</v>
      </c>
      <c r="H25">
        <f t="shared" si="1"/>
        <v>0</v>
      </c>
      <c r="I25">
        <f t="shared" si="2"/>
        <v>1</v>
      </c>
      <c r="J25" s="4">
        <f t="shared" si="3"/>
        <v>16.905413279728378</v>
      </c>
      <c r="K25" s="11">
        <f t="shared" si="4"/>
        <v>21974940.188369576</v>
      </c>
    </row>
    <row r="26" spans="1:11" ht="15">
      <c r="A26" s="2" t="s">
        <v>36</v>
      </c>
      <c r="B26" s="3">
        <v>365.78699999999998</v>
      </c>
      <c r="C26" s="3">
        <v>801058000</v>
      </c>
      <c r="D26" s="2" t="s">
        <v>7</v>
      </c>
      <c r="E26" s="2" t="s">
        <v>14</v>
      </c>
      <c r="F26" s="2" t="s">
        <v>9</v>
      </c>
      <c r="G26">
        <f t="shared" si="0"/>
        <v>0</v>
      </c>
      <c r="H26">
        <f t="shared" si="1"/>
        <v>0</v>
      </c>
      <c r="I26">
        <f t="shared" si="2"/>
        <v>1</v>
      </c>
      <c r="J26" s="4">
        <f t="shared" si="3"/>
        <v>16.827885162957472</v>
      </c>
      <c r="K26" s="11">
        <f t="shared" si="4"/>
        <v>20335631.729480077</v>
      </c>
    </row>
    <row r="27" spans="1:11" ht="15">
      <c r="A27" s="2" t="s">
        <v>37</v>
      </c>
      <c r="B27" s="3">
        <v>288.709</v>
      </c>
      <c r="C27" s="3">
        <v>475871000</v>
      </c>
      <c r="D27" s="2" t="s">
        <v>7</v>
      </c>
      <c r="E27" s="2" t="s">
        <v>14</v>
      </c>
      <c r="F27" s="2" t="s">
        <v>9</v>
      </c>
      <c r="G27">
        <f t="shared" si="0"/>
        <v>0</v>
      </c>
      <c r="H27">
        <f t="shared" si="1"/>
        <v>0</v>
      </c>
      <c r="I27">
        <f t="shared" si="2"/>
        <v>1</v>
      </c>
      <c r="J27" s="4">
        <f t="shared" si="3"/>
        <v>16.603099566719891</v>
      </c>
      <c r="K27" s="11">
        <f t="shared" si="4"/>
        <v>16241813.687387656</v>
      </c>
    </row>
    <row r="28" spans="1:11" ht="15">
      <c r="A28" s="2" t="s">
        <v>38</v>
      </c>
      <c r="B28" s="3">
        <v>305.10000000000002</v>
      </c>
      <c r="C28" s="3">
        <v>324526000</v>
      </c>
      <c r="D28" s="2" t="s">
        <v>7</v>
      </c>
      <c r="E28" s="2" t="s">
        <v>8</v>
      </c>
      <c r="F28" s="2" t="s">
        <v>9</v>
      </c>
      <c r="G28">
        <f t="shared" si="0"/>
        <v>0</v>
      </c>
      <c r="H28">
        <f t="shared" si="1"/>
        <v>1</v>
      </c>
      <c r="I28">
        <f t="shared" si="2"/>
        <v>1</v>
      </c>
      <c r="J28" s="4">
        <f t="shared" si="3"/>
        <v>15.964247182605959</v>
      </c>
      <c r="K28" s="11">
        <f t="shared" si="4"/>
        <v>8574019.3469604515</v>
      </c>
    </row>
    <row r="29" spans="1:11" ht="15">
      <c r="A29" s="2" t="s">
        <v>39</v>
      </c>
      <c r="B29" s="3">
        <v>2607.1999999999998</v>
      </c>
      <c r="C29" s="3">
        <v>5989900000</v>
      </c>
      <c r="D29" s="2" t="s">
        <v>7</v>
      </c>
      <c r="E29" s="2" t="s">
        <v>14</v>
      </c>
      <c r="F29" s="2" t="s">
        <v>9</v>
      </c>
      <c r="G29">
        <f t="shared" si="0"/>
        <v>0</v>
      </c>
      <c r="H29">
        <f t="shared" si="1"/>
        <v>0</v>
      </c>
      <c r="I29">
        <f t="shared" si="2"/>
        <v>1</v>
      </c>
      <c r="J29" s="4">
        <f t="shared" si="3"/>
        <v>18.204159685489969</v>
      </c>
      <c r="K29" s="11">
        <f t="shared" si="4"/>
        <v>80531557.603633329</v>
      </c>
    </row>
    <row r="30" spans="1:11" ht="15">
      <c r="A30" s="2" t="s">
        <v>40</v>
      </c>
      <c r="B30" s="3">
        <v>356</v>
      </c>
      <c r="C30" s="3">
        <v>1105335000</v>
      </c>
      <c r="D30" s="2" t="s">
        <v>7</v>
      </c>
      <c r="E30" s="2" t="s">
        <v>14</v>
      </c>
      <c r="F30" s="2" t="s">
        <v>9</v>
      </c>
      <c r="G30">
        <f t="shared" si="0"/>
        <v>0</v>
      </c>
      <c r="H30">
        <f t="shared" si="1"/>
        <v>0</v>
      </c>
      <c r="I30">
        <f t="shared" si="2"/>
        <v>1</v>
      </c>
      <c r="J30" s="4">
        <f t="shared" si="3"/>
        <v>16.882961370454751</v>
      </c>
      <c r="K30" s="11">
        <f t="shared" si="4"/>
        <v>21487058.259820897</v>
      </c>
    </row>
    <row r="31" spans="1:11" ht="15">
      <c r="A31" s="2" t="s">
        <v>41</v>
      </c>
      <c r="B31" s="3">
        <v>295.78199999999998</v>
      </c>
      <c r="C31" s="3">
        <v>457227000</v>
      </c>
      <c r="D31" s="2" t="s">
        <v>13</v>
      </c>
      <c r="E31" s="2" t="s">
        <v>14</v>
      </c>
      <c r="F31" s="2" t="s">
        <v>9</v>
      </c>
      <c r="G31">
        <f t="shared" si="0"/>
        <v>0</v>
      </c>
      <c r="H31">
        <f t="shared" si="1"/>
        <v>0</v>
      </c>
      <c r="I31">
        <f t="shared" si="2"/>
        <v>0</v>
      </c>
      <c r="J31" s="4">
        <f t="shared" si="3"/>
        <v>16.245123332079658</v>
      </c>
      <c r="K31" s="11">
        <f t="shared" si="4"/>
        <v>11354484.478327321</v>
      </c>
    </row>
    <row r="32" spans="1:11" ht="15">
      <c r="A32" s="2" t="s">
        <v>42</v>
      </c>
      <c r="B32" s="3">
        <v>523.29999999999995</v>
      </c>
      <c r="C32" s="3">
        <v>807900000</v>
      </c>
      <c r="D32" s="2" t="s">
        <v>13</v>
      </c>
      <c r="E32" s="2" t="s">
        <v>8</v>
      </c>
      <c r="F32" s="2" t="s">
        <v>9</v>
      </c>
      <c r="G32">
        <f t="shared" si="0"/>
        <v>0</v>
      </c>
      <c r="H32">
        <f t="shared" si="1"/>
        <v>1</v>
      </c>
      <c r="I32">
        <f t="shared" si="2"/>
        <v>0</v>
      </c>
      <c r="J32" s="4">
        <f t="shared" si="3"/>
        <v>16.057220009160687</v>
      </c>
      <c r="K32" s="11">
        <f t="shared" si="4"/>
        <v>9409402.4613805357</v>
      </c>
    </row>
    <row r="33" spans="1:11" ht="15">
      <c r="A33" s="2" t="s">
        <v>43</v>
      </c>
      <c r="B33" s="3">
        <v>390.46199999999999</v>
      </c>
      <c r="C33" s="3">
        <v>354143000</v>
      </c>
      <c r="D33" s="2" t="s">
        <v>7</v>
      </c>
      <c r="E33" s="2" t="s">
        <v>14</v>
      </c>
      <c r="F33" s="2" t="s">
        <v>9</v>
      </c>
      <c r="G33">
        <f t="shared" si="0"/>
        <v>0</v>
      </c>
      <c r="H33">
        <f t="shared" si="1"/>
        <v>0</v>
      </c>
      <c r="I33">
        <f t="shared" si="2"/>
        <v>1</v>
      </c>
      <c r="J33" s="4">
        <f t="shared" si="3"/>
        <v>16.686579838347456</v>
      </c>
      <c r="K33" s="11">
        <f t="shared" si="4"/>
        <v>17655887.203746244</v>
      </c>
    </row>
    <row r="34" spans="1:11" ht="15">
      <c r="A34" s="2" t="s">
        <v>44</v>
      </c>
      <c r="B34" s="3">
        <v>1652.3</v>
      </c>
      <c r="C34" s="3">
        <v>2269700000</v>
      </c>
      <c r="D34" s="2" t="s">
        <v>7</v>
      </c>
      <c r="E34" s="2" t="s">
        <v>8</v>
      </c>
      <c r="F34" s="2" t="s">
        <v>9</v>
      </c>
      <c r="G34">
        <f t="shared" si="0"/>
        <v>0</v>
      </c>
      <c r="H34">
        <f t="shared" si="1"/>
        <v>1</v>
      </c>
      <c r="I34">
        <f t="shared" si="2"/>
        <v>1</v>
      </c>
      <c r="J34" s="4">
        <f t="shared" si="3"/>
        <v>17.193467316751452</v>
      </c>
      <c r="K34" s="11">
        <f t="shared" si="4"/>
        <v>29310820.810619842</v>
      </c>
    </row>
    <row r="35" spans="1:11" ht="15" customHeight="1">
      <c r="A35" s="2" t="s">
        <v>45</v>
      </c>
      <c r="B35" s="3">
        <v>2937</v>
      </c>
      <c r="C35" s="3">
        <v>10431000000</v>
      </c>
      <c r="D35" s="2" t="s">
        <v>7</v>
      </c>
      <c r="E35" s="2" t="s">
        <v>14</v>
      </c>
      <c r="F35" s="2" t="s">
        <v>9</v>
      </c>
      <c r="G35">
        <f t="shared" si="0"/>
        <v>0</v>
      </c>
      <c r="H35">
        <f t="shared" si="1"/>
        <v>0</v>
      </c>
      <c r="I35">
        <f t="shared" si="2"/>
        <v>1</v>
      </c>
      <c r="J35" s="4">
        <f t="shared" si="3"/>
        <v>18.379276173391091</v>
      </c>
      <c r="K35" s="11">
        <f t="shared" si="4"/>
        <v>95944088.987851501</v>
      </c>
    </row>
    <row r="36" spans="1:11" ht="15">
      <c r="A36" s="2" t="s">
        <v>46</v>
      </c>
      <c r="B36" s="3">
        <v>3840</v>
      </c>
      <c r="C36" s="3">
        <v>2500813000</v>
      </c>
      <c r="D36" s="2" t="s">
        <v>7</v>
      </c>
      <c r="E36" s="2" t="s">
        <v>14</v>
      </c>
      <c r="F36" s="2" t="s">
        <v>9</v>
      </c>
      <c r="G36">
        <f t="shared" si="0"/>
        <v>0</v>
      </c>
      <c r="H36">
        <f t="shared" si="1"/>
        <v>0</v>
      </c>
      <c r="I36">
        <f t="shared" si="2"/>
        <v>1</v>
      </c>
      <c r="J36" s="4">
        <f t="shared" si="3"/>
        <v>18.206469816635902</v>
      </c>
      <c r="K36" s="11">
        <f t="shared" si="4"/>
        <v>80717811.115271419</v>
      </c>
    </row>
    <row r="37" spans="1:11" ht="15">
      <c r="A37" s="2" t="s">
        <v>47</v>
      </c>
      <c r="B37" s="3">
        <v>453.3</v>
      </c>
      <c r="C37" s="3">
        <v>792400000</v>
      </c>
      <c r="D37" s="2" t="s">
        <v>7</v>
      </c>
      <c r="E37" s="2" t="s">
        <v>14</v>
      </c>
      <c r="F37" s="2" t="s">
        <v>9</v>
      </c>
      <c r="G37">
        <f t="shared" si="0"/>
        <v>0</v>
      </c>
      <c r="H37">
        <f t="shared" si="1"/>
        <v>0</v>
      </c>
      <c r="I37">
        <f t="shared" si="2"/>
        <v>1</v>
      </c>
      <c r="J37" s="4">
        <f t="shared" si="3"/>
        <v>16.929355657956876</v>
      </c>
      <c r="K37" s="11">
        <f t="shared" si="4"/>
        <v>22507421.516306683</v>
      </c>
    </row>
    <row r="38" spans="1:11" ht="15">
      <c r="A38" s="2" t="s">
        <v>48</v>
      </c>
      <c r="B38" s="3">
        <v>10074.406000000001</v>
      </c>
      <c r="C38" s="3">
        <v>2688000000</v>
      </c>
      <c r="D38" s="2" t="s">
        <v>7</v>
      </c>
      <c r="E38" s="2" t="s">
        <v>8</v>
      </c>
      <c r="F38" s="2" t="s">
        <v>9</v>
      </c>
      <c r="G38">
        <f t="shared" si="0"/>
        <v>0</v>
      </c>
      <c r="H38">
        <f t="shared" si="1"/>
        <v>1</v>
      </c>
      <c r="I38">
        <f t="shared" si="2"/>
        <v>1</v>
      </c>
      <c r="J38" s="4">
        <f t="shared" si="3"/>
        <v>18.103886872057515</v>
      </c>
      <c r="K38" s="11">
        <f t="shared" si="4"/>
        <v>72848090.003818959</v>
      </c>
    </row>
    <row r="39" spans="1:11" ht="15">
      <c r="A39" s="2" t="s">
        <v>49</v>
      </c>
      <c r="B39" s="3">
        <v>555</v>
      </c>
      <c r="C39" s="3">
        <v>317800000</v>
      </c>
      <c r="D39" s="2" t="s">
        <v>7</v>
      </c>
      <c r="E39" s="2" t="s">
        <v>8</v>
      </c>
      <c r="F39" s="2" t="s">
        <v>9</v>
      </c>
      <c r="G39">
        <f t="shared" si="0"/>
        <v>0</v>
      </c>
      <c r="H39">
        <f t="shared" si="1"/>
        <v>1</v>
      </c>
      <c r="I39">
        <f t="shared" si="2"/>
        <v>1</v>
      </c>
      <c r="J39" s="4">
        <f t="shared" si="3"/>
        <v>16.249270532992171</v>
      </c>
      <c r="K39" s="11">
        <f t="shared" si="4"/>
        <v>11401671.586293576</v>
      </c>
    </row>
    <row r="40" spans="1:11" ht="15">
      <c r="A40" s="2" t="s">
        <v>50</v>
      </c>
      <c r="B40" s="3">
        <v>82290</v>
      </c>
      <c r="C40" s="3">
        <v>148979000000</v>
      </c>
      <c r="D40" s="2" t="s">
        <v>7</v>
      </c>
      <c r="E40" s="2" t="s">
        <v>14</v>
      </c>
      <c r="F40" s="2" t="s">
        <v>9</v>
      </c>
      <c r="G40">
        <f t="shared" si="0"/>
        <v>0</v>
      </c>
      <c r="H40">
        <f t="shared" si="1"/>
        <v>0</v>
      </c>
      <c r="I40">
        <f t="shared" si="2"/>
        <v>1</v>
      </c>
      <c r="J40" s="4">
        <f t="shared" si="3"/>
        <v>20.554855346732282</v>
      </c>
      <c r="K40" s="11">
        <f t="shared" si="4"/>
        <v>845006896.42029691</v>
      </c>
    </row>
    <row r="41" spans="1:11" ht="15">
      <c r="A41" s="2" t="s">
        <v>51</v>
      </c>
      <c r="B41" s="3">
        <v>442.11500000000001</v>
      </c>
      <c r="C41" s="3">
        <v>1272130000</v>
      </c>
      <c r="D41" s="2" t="s">
        <v>7</v>
      </c>
      <c r="E41" s="2" t="s">
        <v>14</v>
      </c>
      <c r="F41" s="2" t="s">
        <v>9</v>
      </c>
      <c r="G41">
        <f t="shared" si="0"/>
        <v>0</v>
      </c>
      <c r="H41">
        <f t="shared" si="1"/>
        <v>0</v>
      </c>
      <c r="I41">
        <f t="shared" si="2"/>
        <v>1</v>
      </c>
      <c r="J41" s="4">
        <f t="shared" si="3"/>
        <v>17.017535798182081</v>
      </c>
      <c r="K41" s="11">
        <f t="shared" si="4"/>
        <v>24582264.809178103</v>
      </c>
    </row>
    <row r="42" spans="1:11" ht="15">
      <c r="A42" s="2" t="s">
        <v>52</v>
      </c>
      <c r="B42" s="3">
        <v>1733.0170000000001</v>
      </c>
      <c r="C42" s="3">
        <v>2594600000</v>
      </c>
      <c r="D42" s="2" t="s">
        <v>7</v>
      </c>
      <c r="E42" s="2" t="s">
        <v>14</v>
      </c>
      <c r="F42" s="2" t="s">
        <v>9</v>
      </c>
      <c r="G42">
        <f t="shared" si="0"/>
        <v>0</v>
      </c>
      <c r="H42">
        <f t="shared" si="1"/>
        <v>0</v>
      </c>
      <c r="I42">
        <f t="shared" si="2"/>
        <v>1</v>
      </c>
      <c r="J42" s="4">
        <f t="shared" si="3"/>
        <v>17.829368413384998</v>
      </c>
      <c r="K42" s="11">
        <f t="shared" si="4"/>
        <v>55360030.122010298</v>
      </c>
    </row>
    <row r="43" spans="1:11" ht="15" customHeight="1">
      <c r="A43" s="2" t="s">
        <v>53</v>
      </c>
      <c r="B43" s="3">
        <v>1336.6</v>
      </c>
      <c r="C43" s="3">
        <v>1904000000</v>
      </c>
      <c r="D43" s="2" t="s">
        <v>7</v>
      </c>
      <c r="E43" s="2" t="s">
        <v>14</v>
      </c>
      <c r="F43" s="2" t="s">
        <v>9</v>
      </c>
      <c r="G43">
        <f t="shared" si="0"/>
        <v>0</v>
      </c>
      <c r="H43">
        <f t="shared" si="1"/>
        <v>0</v>
      </c>
      <c r="I43">
        <f t="shared" si="2"/>
        <v>1</v>
      </c>
      <c r="J43" s="4">
        <f t="shared" si="3"/>
        <v>17.638163948915121</v>
      </c>
      <c r="K43" s="11">
        <f t="shared" si="4"/>
        <v>45725374.794450916</v>
      </c>
    </row>
    <row r="44" spans="1:11" ht="15">
      <c r="A44" s="2" t="s">
        <v>54</v>
      </c>
      <c r="B44" s="3">
        <v>1270.8</v>
      </c>
      <c r="C44" s="3">
        <v>13570500000</v>
      </c>
      <c r="D44" s="2" t="s">
        <v>7</v>
      </c>
      <c r="E44" s="2" t="s">
        <v>8</v>
      </c>
      <c r="F44" s="2" t="s">
        <v>9</v>
      </c>
      <c r="G44">
        <f t="shared" si="0"/>
        <v>0</v>
      </c>
      <c r="H44">
        <f t="shared" si="1"/>
        <v>1</v>
      </c>
      <c r="I44">
        <f t="shared" si="2"/>
        <v>1</v>
      </c>
      <c r="J44" s="4">
        <f t="shared" si="3"/>
        <v>17.445233972244012</v>
      </c>
      <c r="K44" s="11">
        <f t="shared" si="4"/>
        <v>37702387.233010411</v>
      </c>
    </row>
    <row r="45" spans="1:11" ht="15">
      <c r="A45" s="2" t="s">
        <v>55</v>
      </c>
      <c r="B45" s="3">
        <v>142.1</v>
      </c>
      <c r="C45" s="3">
        <v>872096000</v>
      </c>
      <c r="D45" s="2" t="s">
        <v>13</v>
      </c>
      <c r="E45" s="2" t="s">
        <v>14</v>
      </c>
      <c r="F45" s="2" t="s">
        <v>9</v>
      </c>
      <c r="G45">
        <f t="shared" si="0"/>
        <v>0</v>
      </c>
      <c r="H45">
        <f t="shared" si="1"/>
        <v>0</v>
      </c>
      <c r="I45">
        <f t="shared" si="2"/>
        <v>0</v>
      </c>
      <c r="J45" s="4">
        <f t="shared" si="3"/>
        <v>16.027238100571367</v>
      </c>
      <c r="K45" s="11">
        <f t="shared" si="4"/>
        <v>9131477.7918275688</v>
      </c>
    </row>
    <row r="46" spans="1:11" ht="15">
      <c r="A46" s="2" t="s">
        <v>56</v>
      </c>
      <c r="B46" s="3">
        <v>682.26300000000003</v>
      </c>
      <c r="C46" s="3">
        <v>931409000</v>
      </c>
      <c r="D46" s="2" t="s">
        <v>7</v>
      </c>
      <c r="E46" s="2" t="s">
        <v>8</v>
      </c>
      <c r="F46" s="2" t="s">
        <v>9</v>
      </c>
      <c r="G46">
        <f t="shared" si="0"/>
        <v>0</v>
      </c>
      <c r="H46">
        <f t="shared" si="1"/>
        <v>1</v>
      </c>
      <c r="I46">
        <f t="shared" si="2"/>
        <v>1</v>
      </c>
      <c r="J46" s="4">
        <f t="shared" si="3"/>
        <v>16.576899771395802</v>
      </c>
      <c r="K46" s="11">
        <f t="shared" si="4"/>
        <v>15821807.555531381</v>
      </c>
    </row>
    <row r="47" spans="1:11" ht="15">
      <c r="A47" s="2" t="s">
        <v>57</v>
      </c>
      <c r="B47" s="3">
        <v>4577.027</v>
      </c>
      <c r="C47" s="3">
        <v>9544000000</v>
      </c>
      <c r="D47" s="2" t="s">
        <v>7</v>
      </c>
      <c r="E47" s="2" t="s">
        <v>14</v>
      </c>
      <c r="F47" s="2" t="s">
        <v>9</v>
      </c>
      <c r="G47">
        <f t="shared" si="0"/>
        <v>0</v>
      </c>
      <c r="H47">
        <f t="shared" si="1"/>
        <v>0</v>
      </c>
      <c r="I47">
        <f t="shared" si="2"/>
        <v>1</v>
      </c>
      <c r="J47" s="4">
        <f t="shared" si="3"/>
        <v>18.575087056416706</v>
      </c>
      <c r="K47" s="11">
        <f t="shared" si="4"/>
        <v>116696494.28662039</v>
      </c>
    </row>
    <row r="48" spans="1:11" ht="15">
      <c r="A48" s="2" t="s">
        <v>58</v>
      </c>
      <c r="B48" s="3">
        <v>559.67600000000004</v>
      </c>
      <c r="C48" s="3">
        <v>1659980000</v>
      </c>
      <c r="D48" s="2" t="s">
        <v>13</v>
      </c>
      <c r="E48" s="2" t="s">
        <v>14</v>
      </c>
      <c r="F48" s="2" t="s">
        <v>9</v>
      </c>
      <c r="G48">
        <f t="shared" si="0"/>
        <v>0</v>
      </c>
      <c r="H48">
        <f t="shared" si="1"/>
        <v>0</v>
      </c>
      <c r="I48">
        <f t="shared" si="2"/>
        <v>0</v>
      </c>
      <c r="J48" s="4">
        <f t="shared" si="3"/>
        <v>16.826750696282332</v>
      </c>
      <c r="K48" s="11">
        <f t="shared" si="4"/>
        <v>20312574.71414572</v>
      </c>
    </row>
    <row r="49" spans="1:11" ht="14.25" customHeight="1">
      <c r="A49" s="2" t="s">
        <v>59</v>
      </c>
      <c r="B49" s="3">
        <v>330.4</v>
      </c>
      <c r="C49" s="3">
        <v>895863000</v>
      </c>
      <c r="D49" s="2" t="s">
        <v>7</v>
      </c>
      <c r="E49" s="2" t="s">
        <v>8</v>
      </c>
      <c r="F49" s="2" t="s">
        <v>9</v>
      </c>
      <c r="G49">
        <f t="shared" si="0"/>
        <v>0</v>
      </c>
      <c r="H49">
        <f t="shared" si="1"/>
        <v>1</v>
      </c>
      <c r="I49">
        <f t="shared" si="2"/>
        <v>1</v>
      </c>
      <c r="J49" s="4">
        <f t="shared" si="3"/>
        <v>16.217863750819134</v>
      </c>
      <c r="K49" s="11">
        <f t="shared" si="4"/>
        <v>11049146.585003862</v>
      </c>
    </row>
    <row r="50" spans="1:11" ht="15">
      <c r="A50" s="2" t="s">
        <v>60</v>
      </c>
      <c r="B50" s="3">
        <v>3235.6039999999998</v>
      </c>
      <c r="C50" s="3">
        <v>1274619000</v>
      </c>
      <c r="D50" s="2" t="s">
        <v>7</v>
      </c>
      <c r="E50" s="2" t="s">
        <v>8</v>
      </c>
      <c r="F50" s="2" t="s">
        <v>9</v>
      </c>
      <c r="G50">
        <f t="shared" si="0"/>
        <v>0</v>
      </c>
      <c r="H50">
        <f t="shared" si="1"/>
        <v>1</v>
      </c>
      <c r="I50">
        <f t="shared" si="2"/>
        <v>1</v>
      </c>
      <c r="J50" s="4">
        <f t="shared" si="3"/>
        <v>17.396375944483864</v>
      </c>
      <c r="K50" s="11">
        <f t="shared" si="4"/>
        <v>35904598.762334123</v>
      </c>
    </row>
    <row r="51" spans="1:11" ht="15.75" customHeight="1">
      <c r="A51" s="2" t="s">
        <v>61</v>
      </c>
      <c r="B51" s="3">
        <v>1400.576</v>
      </c>
      <c r="C51" s="3">
        <v>863121000</v>
      </c>
      <c r="D51" s="2" t="s">
        <v>7</v>
      </c>
      <c r="E51" s="2" t="s">
        <v>8</v>
      </c>
      <c r="F51" s="2" t="s">
        <v>9</v>
      </c>
      <c r="G51">
        <f t="shared" si="0"/>
        <v>0</v>
      </c>
      <c r="H51">
        <f t="shared" si="1"/>
        <v>1</v>
      </c>
      <c r="I51">
        <f t="shared" si="2"/>
        <v>1</v>
      </c>
      <c r="J51" s="4">
        <f t="shared" si="3"/>
        <v>16.908717809975855</v>
      </c>
      <c r="K51" s="11">
        <f t="shared" si="4"/>
        <v>22047677.157475639</v>
      </c>
    </row>
    <row r="52" spans="1:11" ht="15">
      <c r="A52" s="2" t="s">
        <v>62</v>
      </c>
      <c r="B52" s="3">
        <v>1848.4</v>
      </c>
      <c r="C52" s="3">
        <v>228896000</v>
      </c>
      <c r="D52" s="2" t="s">
        <v>7</v>
      </c>
      <c r="E52" s="2" t="s">
        <v>8</v>
      </c>
      <c r="F52" s="2" t="s">
        <v>9</v>
      </c>
      <c r="G52">
        <f t="shared" si="0"/>
        <v>0</v>
      </c>
      <c r="H52">
        <f t="shared" si="1"/>
        <v>1</v>
      </c>
      <c r="I52">
        <f t="shared" si="2"/>
        <v>1</v>
      </c>
      <c r="J52" s="4">
        <f t="shared" si="3"/>
        <v>16.761803505802646</v>
      </c>
      <c r="K52" s="11">
        <f t="shared" si="4"/>
        <v>19035258.078353968</v>
      </c>
    </row>
    <row r="53" spans="1:11" ht="15">
      <c r="A53" s="2" t="s">
        <v>63</v>
      </c>
      <c r="B53" s="3">
        <v>575.6</v>
      </c>
      <c r="C53" s="3">
        <v>190786000</v>
      </c>
      <c r="D53" s="2" t="s">
        <v>13</v>
      </c>
      <c r="E53" s="2" t="s">
        <v>14</v>
      </c>
      <c r="F53" s="2" t="s">
        <v>9</v>
      </c>
      <c r="G53">
        <f t="shared" si="0"/>
        <v>0</v>
      </c>
      <c r="H53">
        <f t="shared" si="1"/>
        <v>0</v>
      </c>
      <c r="I53">
        <f t="shared" si="2"/>
        <v>0</v>
      </c>
      <c r="J53" s="4">
        <f t="shared" si="3"/>
        <v>16.38209156616665</v>
      </c>
      <c r="K53" s="11">
        <f t="shared" si="4"/>
        <v>13021228.773893487</v>
      </c>
    </row>
    <row r="54" spans="1:11" ht="15">
      <c r="A54" s="2" t="s">
        <v>64</v>
      </c>
      <c r="B54" s="3">
        <v>13882</v>
      </c>
      <c r="C54" s="3">
        <v>6479000000</v>
      </c>
      <c r="D54" s="2" t="s">
        <v>7</v>
      </c>
      <c r="E54" s="2" t="s">
        <v>8</v>
      </c>
      <c r="F54" s="2" t="s">
        <v>9</v>
      </c>
      <c r="G54">
        <f t="shared" si="0"/>
        <v>0</v>
      </c>
      <c r="H54">
        <f t="shared" si="1"/>
        <v>1</v>
      </c>
      <c r="I54">
        <f t="shared" si="2"/>
        <v>1</v>
      </c>
      <c r="J54" s="4">
        <f t="shared" si="3"/>
        <v>18.445328087238991</v>
      </c>
      <c r="K54" s="11">
        <f t="shared" si="4"/>
        <v>102495360.00139159</v>
      </c>
    </row>
    <row r="55" spans="1:11" ht="14.25" customHeight="1">
      <c r="A55" s="2" t="s">
        <v>65</v>
      </c>
      <c r="B55" s="3">
        <v>480.14800000000002</v>
      </c>
      <c r="C55" s="3">
        <v>1324679000</v>
      </c>
      <c r="D55" s="2" t="s">
        <v>7</v>
      </c>
      <c r="E55" s="2" t="s">
        <v>8</v>
      </c>
      <c r="F55" s="2" t="s">
        <v>9</v>
      </c>
      <c r="G55">
        <f t="shared" si="0"/>
        <v>0</v>
      </c>
      <c r="H55">
        <f t="shared" si="1"/>
        <v>1</v>
      </c>
      <c r="I55">
        <f t="shared" si="2"/>
        <v>1</v>
      </c>
      <c r="J55" s="4">
        <f t="shared" si="3"/>
        <v>16.481542973624755</v>
      </c>
      <c r="K55" s="11">
        <f t="shared" si="4"/>
        <v>14382790.902022971</v>
      </c>
    </row>
    <row r="56" spans="1:11" ht="15">
      <c r="A56" s="2" t="s">
        <v>66</v>
      </c>
      <c r="B56" s="3">
        <v>288.43799999999999</v>
      </c>
      <c r="C56" s="3">
        <v>628550000</v>
      </c>
      <c r="D56" s="2" t="s">
        <v>7</v>
      </c>
      <c r="E56" s="2" t="s">
        <v>14</v>
      </c>
      <c r="F56" s="2" t="s">
        <v>9</v>
      </c>
      <c r="G56">
        <f t="shared" si="0"/>
        <v>0</v>
      </c>
      <c r="H56">
        <f t="shared" si="1"/>
        <v>0</v>
      </c>
      <c r="I56">
        <f t="shared" si="2"/>
        <v>1</v>
      </c>
      <c r="J56" s="4">
        <f t="shared" si="3"/>
        <v>16.661585356068002</v>
      </c>
      <c r="K56" s="11">
        <f t="shared" si="4"/>
        <v>17220056.81066706</v>
      </c>
    </row>
    <row r="57" spans="1:11" ht="15">
      <c r="A57" s="2" t="s">
        <v>67</v>
      </c>
      <c r="B57" s="3">
        <v>318.10000000000002</v>
      </c>
      <c r="C57" s="3">
        <v>777950000</v>
      </c>
      <c r="D57" s="2" t="s">
        <v>7</v>
      </c>
      <c r="E57" s="2" t="s">
        <v>20</v>
      </c>
      <c r="F57" s="2" t="s">
        <v>9</v>
      </c>
      <c r="G57">
        <f t="shared" si="0"/>
        <v>1</v>
      </c>
      <c r="H57">
        <f t="shared" si="1"/>
        <v>0</v>
      </c>
      <c r="I57">
        <f t="shared" si="2"/>
        <v>1</v>
      </c>
      <c r="J57" s="4">
        <f t="shared" si="3"/>
        <v>14.701208249585108</v>
      </c>
      <c r="K57" s="11">
        <f t="shared" si="4"/>
        <v>2424675.4772524866</v>
      </c>
    </row>
    <row r="58" spans="1:11" ht="15">
      <c r="A58" s="2" t="s">
        <v>68</v>
      </c>
      <c r="B58" s="3">
        <v>861.6</v>
      </c>
      <c r="C58" s="3">
        <v>355008000</v>
      </c>
      <c r="D58" s="2" t="s">
        <v>7</v>
      </c>
      <c r="E58" s="2" t="s">
        <v>14</v>
      </c>
      <c r="F58" s="2" t="s">
        <v>9</v>
      </c>
      <c r="G58">
        <f t="shared" si="0"/>
        <v>0</v>
      </c>
      <c r="H58">
        <f t="shared" si="1"/>
        <v>0</v>
      </c>
      <c r="I58">
        <f t="shared" si="2"/>
        <v>1</v>
      </c>
      <c r="J58" s="4">
        <f t="shared" si="3"/>
        <v>17.069989304260474</v>
      </c>
      <c r="K58" s="11">
        <f t="shared" si="4"/>
        <v>25906107.359560307</v>
      </c>
    </row>
    <row r="59" spans="1:11" ht="15">
      <c r="A59" s="2" t="s">
        <v>69</v>
      </c>
      <c r="B59" s="3">
        <v>476.14800000000002</v>
      </c>
      <c r="C59" s="3">
        <v>1023437000</v>
      </c>
      <c r="D59" s="2" t="s">
        <v>7</v>
      </c>
      <c r="E59" s="2" t="s">
        <v>14</v>
      </c>
      <c r="F59" s="2" t="s">
        <v>9</v>
      </c>
      <c r="G59">
        <f t="shared" si="0"/>
        <v>0</v>
      </c>
      <c r="H59">
        <f t="shared" si="1"/>
        <v>0</v>
      </c>
      <c r="I59">
        <f t="shared" si="2"/>
        <v>1</v>
      </c>
      <c r="J59" s="4">
        <f t="shared" si="3"/>
        <v>17.007338093402382</v>
      </c>
      <c r="K59" s="11">
        <f t="shared" si="4"/>
        <v>24332855.98998915</v>
      </c>
    </row>
    <row r="60" spans="1:11" ht="15">
      <c r="A60" s="2" t="s">
        <v>70</v>
      </c>
      <c r="B60" s="3">
        <v>331.82400000000001</v>
      </c>
      <c r="C60" s="3">
        <v>754305000</v>
      </c>
      <c r="D60" s="2" t="s">
        <v>13</v>
      </c>
      <c r="E60" s="2" t="s">
        <v>14</v>
      </c>
      <c r="F60" s="2" t="s">
        <v>9</v>
      </c>
      <c r="G60">
        <f t="shared" si="0"/>
        <v>0</v>
      </c>
      <c r="H60">
        <f t="shared" si="1"/>
        <v>0</v>
      </c>
      <c r="I60">
        <f t="shared" si="2"/>
        <v>0</v>
      </c>
      <c r="J60" s="4">
        <f t="shared" si="3"/>
        <v>16.406784976111112</v>
      </c>
      <c r="K60" s="11">
        <f t="shared" si="4"/>
        <v>13346770.135338338</v>
      </c>
    </row>
    <row r="61" spans="1:11" ht="15">
      <c r="A61" s="2" t="s">
        <v>71</v>
      </c>
      <c r="B61" s="3">
        <v>2098.7420000000002</v>
      </c>
      <c r="C61" s="3">
        <v>194014000</v>
      </c>
      <c r="D61" s="2" t="s">
        <v>7</v>
      </c>
      <c r="E61" s="2" t="s">
        <v>14</v>
      </c>
      <c r="F61" s="2" t="s">
        <v>9</v>
      </c>
      <c r="G61">
        <f t="shared" si="0"/>
        <v>0</v>
      </c>
      <c r="H61">
        <f t="shared" si="1"/>
        <v>0</v>
      </c>
      <c r="I61">
        <f t="shared" si="2"/>
        <v>1</v>
      </c>
      <c r="J61" s="4">
        <f t="shared" si="3"/>
        <v>17.372722016063037</v>
      </c>
      <c r="K61" s="11">
        <f t="shared" si="4"/>
        <v>35065279.68340864</v>
      </c>
    </row>
    <row r="62" spans="1:11" ht="15">
      <c r="A62" s="2" t="s">
        <v>72</v>
      </c>
      <c r="B62" s="3">
        <v>14.3</v>
      </c>
      <c r="C62" s="3">
        <v>94663000</v>
      </c>
      <c r="D62" s="2" t="s">
        <v>13</v>
      </c>
      <c r="E62" s="2" t="s">
        <v>14</v>
      </c>
      <c r="F62" s="2" t="s">
        <v>9</v>
      </c>
      <c r="G62">
        <f t="shared" si="0"/>
        <v>0</v>
      </c>
      <c r="H62">
        <f t="shared" si="1"/>
        <v>0</v>
      </c>
      <c r="I62">
        <f t="shared" si="2"/>
        <v>0</v>
      </c>
      <c r="J62" s="4">
        <f t="shared" si="3"/>
        <v>14.446007610675707</v>
      </c>
      <c r="K62" s="11">
        <f t="shared" si="4"/>
        <v>1878544.0826747632</v>
      </c>
    </row>
    <row r="63" spans="1:11" ht="15">
      <c r="A63" s="2" t="s">
        <v>73</v>
      </c>
      <c r="B63" s="3">
        <v>0.69199999999999995</v>
      </c>
      <c r="C63" s="3">
        <v>58795000</v>
      </c>
      <c r="D63" s="2" t="s">
        <v>7</v>
      </c>
      <c r="E63" s="2" t="s">
        <v>14</v>
      </c>
      <c r="F63" s="2" t="s">
        <v>9</v>
      </c>
      <c r="G63">
        <f t="shared" si="0"/>
        <v>0</v>
      </c>
      <c r="H63">
        <f t="shared" si="1"/>
        <v>0</v>
      </c>
      <c r="I63">
        <f t="shared" si="2"/>
        <v>1</v>
      </c>
      <c r="J63" s="4">
        <f t="shared" si="3"/>
        <v>13.241256310492275</v>
      </c>
      <c r="K63" s="11">
        <f t="shared" si="4"/>
        <v>563124.66389755649</v>
      </c>
    </row>
    <row r="64" spans="1:11" ht="15">
      <c r="A64" s="2" t="s">
        <v>74</v>
      </c>
      <c r="B64" s="3">
        <v>1.24</v>
      </c>
      <c r="C64" s="3">
        <v>33503000</v>
      </c>
      <c r="D64" s="2" t="s">
        <v>7</v>
      </c>
      <c r="E64" s="2" t="s">
        <v>14</v>
      </c>
      <c r="F64" s="2" t="s">
        <v>9</v>
      </c>
      <c r="G64">
        <f t="shared" si="0"/>
        <v>0</v>
      </c>
      <c r="H64">
        <f t="shared" si="1"/>
        <v>0</v>
      </c>
      <c r="I64">
        <f t="shared" si="2"/>
        <v>1</v>
      </c>
      <c r="J64" s="4">
        <f t="shared" si="3"/>
        <v>13.40430928112275</v>
      </c>
      <c r="K64" s="11">
        <f t="shared" si="4"/>
        <v>662853.50111384667</v>
      </c>
    </row>
    <row r="65" spans="1:11" ht="15">
      <c r="A65" s="2" t="s">
        <v>75</v>
      </c>
      <c r="B65" s="3">
        <v>45</v>
      </c>
      <c r="C65" s="3">
        <v>1589723000</v>
      </c>
      <c r="D65" s="2" t="s">
        <v>13</v>
      </c>
      <c r="E65" s="2" t="s">
        <v>14</v>
      </c>
      <c r="F65" s="2" t="s">
        <v>9</v>
      </c>
      <c r="G65">
        <f t="shared" si="0"/>
        <v>0</v>
      </c>
      <c r="H65">
        <f t="shared" si="1"/>
        <v>0</v>
      </c>
      <c r="I65">
        <f t="shared" si="2"/>
        <v>0</v>
      </c>
      <c r="J65" s="4">
        <f t="shared" si="3"/>
        <v>15.598128714755518</v>
      </c>
      <c r="K65" s="11">
        <f t="shared" si="4"/>
        <v>5945402.0540199541</v>
      </c>
    </row>
    <row r="66" spans="1:11" ht="15">
      <c r="A66" s="2" t="s">
        <v>76</v>
      </c>
      <c r="B66" s="3">
        <v>6.7889999999999997</v>
      </c>
      <c r="C66" s="3">
        <v>146091000</v>
      </c>
      <c r="D66" s="2" t="s">
        <v>13</v>
      </c>
      <c r="E66" s="2" t="s">
        <v>14</v>
      </c>
      <c r="F66" s="2" t="s">
        <v>9</v>
      </c>
      <c r="G66">
        <f t="shared" si="0"/>
        <v>0</v>
      </c>
      <c r="H66">
        <f t="shared" si="1"/>
        <v>0</v>
      </c>
      <c r="I66">
        <f t="shared" si="2"/>
        <v>0</v>
      </c>
      <c r="J66" s="4">
        <f t="shared" si="3"/>
        <v>14.177518589632911</v>
      </c>
      <c r="K66" s="11">
        <f t="shared" si="4"/>
        <v>1436210.4770806727</v>
      </c>
    </row>
    <row r="67" spans="1:11" ht="15">
      <c r="A67" s="2" t="s">
        <v>77</v>
      </c>
      <c r="B67" s="3">
        <v>9.6999999999999993</v>
      </c>
      <c r="C67" s="3">
        <v>699815000</v>
      </c>
      <c r="D67" s="2" t="s">
        <v>13</v>
      </c>
      <c r="E67" s="2" t="s">
        <v>14</v>
      </c>
      <c r="F67" s="2" t="s">
        <v>9</v>
      </c>
      <c r="G67">
        <f t="shared" ref="G67:G92" si="5">COUNTIF(E67,"yes")</f>
        <v>0</v>
      </c>
      <c r="H67">
        <f t="shared" ref="H67:H92" si="6">COUNTIF(E67,"prenegotiated")</f>
        <v>0</v>
      </c>
      <c r="I67">
        <f t="shared" ref="I67:I92" si="7">COUNTIF(D67,"Yes")</f>
        <v>0</v>
      </c>
      <c r="J67" s="4">
        <f t="shared" ref="J67:J92" si="8">M$2+(LN(B67)*M$3)+(LN(C67)*M$4)+(I67*M$5)+(H67*M$6)+(G67*M$7)+(M$8*2007)</f>
        <v>14.681960692184077</v>
      </c>
      <c r="K67" s="11">
        <f t="shared" ref="K67:K92" si="9">EXP(J67)</f>
        <v>2378452.6619695416</v>
      </c>
    </row>
    <row r="68" spans="1:11" ht="15">
      <c r="A68" s="2" t="s">
        <v>78</v>
      </c>
      <c r="B68" s="3">
        <v>24.6</v>
      </c>
      <c r="C68" s="3">
        <v>150182000</v>
      </c>
      <c r="D68" s="2" t="s">
        <v>13</v>
      </c>
      <c r="E68" s="2" t="s">
        <v>14</v>
      </c>
      <c r="F68" s="2" t="s">
        <v>9</v>
      </c>
      <c r="G68">
        <f t="shared" si="5"/>
        <v>0</v>
      </c>
      <c r="H68">
        <f t="shared" si="6"/>
        <v>0</v>
      </c>
      <c r="I68">
        <f t="shared" si="7"/>
        <v>0</v>
      </c>
      <c r="J68" s="4">
        <f t="shared" si="8"/>
        <v>14.806207467438014</v>
      </c>
      <c r="K68" s="11">
        <f t="shared" si="9"/>
        <v>2693110.6728441115</v>
      </c>
    </row>
    <row r="69" spans="1:11" ht="15">
      <c r="A69" s="2" t="s">
        <v>79</v>
      </c>
      <c r="B69" s="3">
        <v>12.7</v>
      </c>
      <c r="C69" s="3">
        <v>419859000</v>
      </c>
      <c r="D69" s="2" t="s">
        <v>13</v>
      </c>
      <c r="E69" s="2" t="s">
        <v>14</v>
      </c>
      <c r="F69" s="2" t="s">
        <v>9</v>
      </c>
      <c r="G69">
        <f t="shared" si="5"/>
        <v>0</v>
      </c>
      <c r="H69">
        <f t="shared" si="6"/>
        <v>0</v>
      </c>
      <c r="I69">
        <f t="shared" si="7"/>
        <v>0</v>
      </c>
      <c r="J69" s="4">
        <f t="shared" si="8"/>
        <v>14.704114734494937</v>
      </c>
      <c r="K69" s="11">
        <f t="shared" si="9"/>
        <v>2431733.0112781264</v>
      </c>
    </row>
    <row r="70" spans="1:11" ht="15">
      <c r="A70" s="2" t="s">
        <v>80</v>
      </c>
      <c r="B70" s="3">
        <v>3.8</v>
      </c>
      <c r="C70" s="3">
        <v>164583000</v>
      </c>
      <c r="D70" s="2" t="s">
        <v>13</v>
      </c>
      <c r="E70" s="2" t="s">
        <v>14</v>
      </c>
      <c r="F70" s="2" t="s">
        <v>9</v>
      </c>
      <c r="G70">
        <f t="shared" si="5"/>
        <v>0</v>
      </c>
      <c r="H70">
        <f t="shared" si="6"/>
        <v>0</v>
      </c>
      <c r="I70">
        <f t="shared" si="7"/>
        <v>0</v>
      </c>
      <c r="J70" s="4">
        <f t="shared" si="8"/>
        <v>13.922024438968265</v>
      </c>
      <c r="K70" s="11">
        <f t="shared" si="9"/>
        <v>1112393.3674752889</v>
      </c>
    </row>
    <row r="71" spans="1:11" ht="15">
      <c r="A71" s="2" t="s">
        <v>81</v>
      </c>
      <c r="B71" s="3">
        <v>0.6</v>
      </c>
      <c r="C71" s="3">
        <v>53387000</v>
      </c>
      <c r="D71" s="2" t="s">
        <v>13</v>
      </c>
      <c r="E71" s="2" t="s">
        <v>14</v>
      </c>
      <c r="F71" s="2" t="s">
        <v>9</v>
      </c>
      <c r="G71">
        <f t="shared" si="5"/>
        <v>0</v>
      </c>
      <c r="H71">
        <f t="shared" si="6"/>
        <v>0</v>
      </c>
      <c r="I71">
        <f t="shared" si="7"/>
        <v>0</v>
      </c>
      <c r="J71" s="4">
        <f t="shared" si="8"/>
        <v>12.790584594610266</v>
      </c>
      <c r="K71" s="11">
        <f t="shared" si="9"/>
        <v>358823.03047622618</v>
      </c>
    </row>
    <row r="72" spans="1:11" ht="15">
      <c r="A72" s="2" t="s">
        <v>82</v>
      </c>
      <c r="B72" s="3">
        <v>104.8</v>
      </c>
      <c r="C72" s="3">
        <v>27798000</v>
      </c>
      <c r="D72" s="2" t="s">
        <v>13</v>
      </c>
      <c r="E72" s="2" t="s">
        <v>20</v>
      </c>
      <c r="F72" s="2" t="s">
        <v>9</v>
      </c>
      <c r="G72">
        <f t="shared" si="5"/>
        <v>1</v>
      </c>
      <c r="H72">
        <f t="shared" si="6"/>
        <v>0</v>
      </c>
      <c r="I72">
        <f t="shared" si="7"/>
        <v>0</v>
      </c>
      <c r="J72" s="4">
        <f t="shared" si="8"/>
        <v>13.097154505911988</v>
      </c>
      <c r="K72" s="11">
        <f t="shared" si="9"/>
        <v>487553.10943255009</v>
      </c>
    </row>
    <row r="73" spans="1:11" ht="15">
      <c r="A73" s="2" t="s">
        <v>83</v>
      </c>
      <c r="B73" s="3">
        <v>40</v>
      </c>
      <c r="C73" s="3">
        <v>254213000</v>
      </c>
      <c r="D73" s="2" t="s">
        <v>13</v>
      </c>
      <c r="E73" s="2" t="s">
        <v>14</v>
      </c>
      <c r="F73" s="2" t="s">
        <v>9</v>
      </c>
      <c r="G73">
        <f t="shared" si="5"/>
        <v>0</v>
      </c>
      <c r="H73">
        <f t="shared" si="6"/>
        <v>0</v>
      </c>
      <c r="I73">
        <f t="shared" si="7"/>
        <v>0</v>
      </c>
      <c r="J73" s="4">
        <f t="shared" si="8"/>
        <v>15.152869710454723</v>
      </c>
      <c r="K73" s="11">
        <f t="shared" si="9"/>
        <v>3808971.2992702089</v>
      </c>
    </row>
    <row r="74" spans="1:11" ht="15">
      <c r="A74" s="2" t="s">
        <v>84</v>
      </c>
      <c r="B74" s="3">
        <v>29.2</v>
      </c>
      <c r="C74" s="3">
        <v>1153000000</v>
      </c>
      <c r="D74" s="2" t="s">
        <v>7</v>
      </c>
      <c r="E74" s="2" t="s">
        <v>14</v>
      </c>
      <c r="F74" s="2" t="s">
        <v>9</v>
      </c>
      <c r="G74">
        <f t="shared" si="5"/>
        <v>0</v>
      </c>
      <c r="H74">
        <f t="shared" si="6"/>
        <v>0</v>
      </c>
      <c r="I74">
        <f t="shared" si="7"/>
        <v>1</v>
      </c>
      <c r="J74" s="4">
        <f t="shared" si="8"/>
        <v>15.682085080473314</v>
      </c>
      <c r="K74" s="11">
        <f t="shared" si="9"/>
        <v>6466108.90908588</v>
      </c>
    </row>
    <row r="75" spans="1:11" ht="15">
      <c r="A75" s="2" t="s">
        <v>85</v>
      </c>
      <c r="B75" s="3">
        <v>11</v>
      </c>
      <c r="C75" s="3">
        <v>56858000</v>
      </c>
      <c r="D75" s="2" t="s">
        <v>7</v>
      </c>
      <c r="E75" s="2" t="s">
        <v>14</v>
      </c>
      <c r="F75" s="2" t="s">
        <v>9</v>
      </c>
      <c r="G75">
        <f t="shared" si="5"/>
        <v>0</v>
      </c>
      <c r="H75">
        <f t="shared" si="6"/>
        <v>0</v>
      </c>
      <c r="I75">
        <f t="shared" si="7"/>
        <v>1</v>
      </c>
      <c r="J75" s="4">
        <f t="shared" si="8"/>
        <v>14.57232743001623</v>
      </c>
      <c r="K75" s="11">
        <f t="shared" si="9"/>
        <v>2131480.6350456141</v>
      </c>
    </row>
    <row r="76" spans="1:11" ht="15">
      <c r="A76" s="2" t="s">
        <v>86</v>
      </c>
      <c r="B76" s="3">
        <v>363</v>
      </c>
      <c r="C76" s="3">
        <v>488749000</v>
      </c>
      <c r="D76" s="2" t="s">
        <v>7</v>
      </c>
      <c r="E76" s="2" t="s">
        <v>14</v>
      </c>
      <c r="F76" s="2" t="s">
        <v>9</v>
      </c>
      <c r="G76">
        <f t="shared" si="5"/>
        <v>0</v>
      </c>
      <c r="H76">
        <f t="shared" si="6"/>
        <v>0</v>
      </c>
      <c r="I76">
        <f t="shared" si="7"/>
        <v>1</v>
      </c>
      <c r="J76" s="4">
        <f t="shared" si="8"/>
        <v>16.719533044956165</v>
      </c>
      <c r="K76" s="11">
        <f t="shared" si="9"/>
        <v>18247397.862609625</v>
      </c>
    </row>
    <row r="77" spans="1:11" ht="15">
      <c r="A77" s="2" t="s">
        <v>87</v>
      </c>
      <c r="B77" s="3">
        <v>71019.199999999997</v>
      </c>
      <c r="C77" s="3">
        <v>2959400000</v>
      </c>
      <c r="D77" s="2" t="s">
        <v>13</v>
      </c>
      <c r="E77" s="2" t="s">
        <v>20</v>
      </c>
      <c r="F77" s="2" t="s">
        <v>9</v>
      </c>
      <c r="G77">
        <f t="shared" si="5"/>
        <v>1</v>
      </c>
      <c r="H77">
        <f t="shared" si="6"/>
        <v>0</v>
      </c>
      <c r="I77">
        <f t="shared" si="7"/>
        <v>0</v>
      </c>
      <c r="J77" s="4">
        <f t="shared" si="8"/>
        <v>17.239429864147667</v>
      </c>
      <c r="K77" s="11">
        <f t="shared" si="9"/>
        <v>30689461.013196114</v>
      </c>
    </row>
    <row r="78" spans="1:11" ht="15">
      <c r="A78" s="2" t="s">
        <v>88</v>
      </c>
      <c r="B78" s="3">
        <v>20100</v>
      </c>
      <c r="C78" s="3">
        <v>959585000</v>
      </c>
      <c r="D78" s="2" t="s">
        <v>7</v>
      </c>
      <c r="E78" s="2" t="s">
        <v>14</v>
      </c>
      <c r="F78" s="2" t="s">
        <v>9</v>
      </c>
      <c r="G78">
        <f t="shared" si="5"/>
        <v>0</v>
      </c>
      <c r="H78">
        <f t="shared" si="6"/>
        <v>0</v>
      </c>
      <c r="I78">
        <f t="shared" si="7"/>
        <v>1</v>
      </c>
      <c r="J78" s="4">
        <f t="shared" si="8"/>
        <v>18.804358927767723</v>
      </c>
      <c r="K78" s="11">
        <f t="shared" si="9"/>
        <v>146767304.47340155</v>
      </c>
    </row>
    <row r="79" spans="1:11" ht="15.75" customHeight="1">
      <c r="A79" s="2" t="s">
        <v>89</v>
      </c>
      <c r="B79" s="3">
        <v>2035.4</v>
      </c>
      <c r="C79" s="3">
        <v>922775000</v>
      </c>
      <c r="D79" s="2" t="s">
        <v>13</v>
      </c>
      <c r="E79" s="2" t="s">
        <v>14</v>
      </c>
      <c r="F79" s="2" t="s">
        <v>9</v>
      </c>
      <c r="G79">
        <f t="shared" si="5"/>
        <v>0</v>
      </c>
      <c r="H79">
        <f t="shared" si="6"/>
        <v>0</v>
      </c>
      <c r="I79">
        <f t="shared" si="7"/>
        <v>0</v>
      </c>
      <c r="J79" s="4">
        <f t="shared" si="8"/>
        <v>17.326984398836188</v>
      </c>
      <c r="K79" s="11">
        <f t="shared" si="9"/>
        <v>33497601.554232873</v>
      </c>
    </row>
    <row r="80" spans="1:11" ht="15">
      <c r="A80" s="2" t="s">
        <v>90</v>
      </c>
      <c r="B80" s="3">
        <v>11880.79</v>
      </c>
      <c r="C80" s="3">
        <v>2616811000</v>
      </c>
      <c r="D80" s="2" t="s">
        <v>7</v>
      </c>
      <c r="E80" s="2" t="s">
        <v>8</v>
      </c>
      <c r="F80" s="2" t="s">
        <v>9</v>
      </c>
      <c r="G80">
        <f t="shared" si="5"/>
        <v>0</v>
      </c>
      <c r="H80">
        <f t="shared" si="6"/>
        <v>1</v>
      </c>
      <c r="I80">
        <f t="shared" si="7"/>
        <v>1</v>
      </c>
      <c r="J80" s="4">
        <f t="shared" si="8"/>
        <v>18.177988928092873</v>
      </c>
      <c r="K80" s="11">
        <f t="shared" si="9"/>
        <v>78451325.106183872</v>
      </c>
    </row>
    <row r="81" spans="1:12" ht="15">
      <c r="A81" s="2" t="s">
        <v>91</v>
      </c>
      <c r="B81" s="3">
        <v>2436.0050000000001</v>
      </c>
      <c r="C81" s="3">
        <v>2254252000</v>
      </c>
      <c r="D81" s="2" t="s">
        <v>7</v>
      </c>
      <c r="E81" s="2" t="s">
        <v>20</v>
      </c>
      <c r="F81" s="2" t="s">
        <v>9</v>
      </c>
      <c r="G81">
        <f t="shared" si="5"/>
        <v>1</v>
      </c>
      <c r="H81">
        <f t="shared" si="6"/>
        <v>0</v>
      </c>
      <c r="I81">
        <f t="shared" si="7"/>
        <v>1</v>
      </c>
      <c r="J81" s="4">
        <f t="shared" si="8"/>
        <v>15.911409882667613</v>
      </c>
      <c r="K81" s="11">
        <f t="shared" si="9"/>
        <v>8132751.666854972</v>
      </c>
    </row>
    <row r="82" spans="1:12" ht="15" customHeight="1">
      <c r="A82" s="2" t="s">
        <v>92</v>
      </c>
      <c r="B82" s="3">
        <v>681.76900000000001</v>
      </c>
      <c r="C82" s="3">
        <v>24184000</v>
      </c>
      <c r="D82" s="2" t="s">
        <v>7</v>
      </c>
      <c r="E82" s="2" t="s">
        <v>14</v>
      </c>
      <c r="F82" s="2" t="s">
        <v>9</v>
      </c>
      <c r="G82">
        <f t="shared" si="5"/>
        <v>0</v>
      </c>
      <c r="H82">
        <f t="shared" si="6"/>
        <v>0</v>
      </c>
      <c r="I82">
        <f t="shared" si="7"/>
        <v>1</v>
      </c>
      <c r="J82" s="4">
        <f t="shared" si="8"/>
        <v>16.387719515675514</v>
      </c>
      <c r="K82" s="11">
        <f t="shared" si="9"/>
        <v>13094718.195378996</v>
      </c>
    </row>
    <row r="83" spans="1:12" ht="15">
      <c r="A83" s="2" t="s">
        <v>93</v>
      </c>
      <c r="B83" s="3">
        <v>24400</v>
      </c>
      <c r="C83" s="3">
        <v>2638577000</v>
      </c>
      <c r="D83" s="2" t="s">
        <v>7</v>
      </c>
      <c r="E83" s="2" t="s">
        <v>14</v>
      </c>
      <c r="F83" s="2" t="s">
        <v>9</v>
      </c>
      <c r="G83">
        <f t="shared" si="5"/>
        <v>0</v>
      </c>
      <c r="H83">
        <f t="shared" si="6"/>
        <v>0</v>
      </c>
      <c r="I83">
        <f t="shared" si="7"/>
        <v>1</v>
      </c>
      <c r="J83" s="4">
        <f t="shared" si="8"/>
        <v>19.112390696396943</v>
      </c>
      <c r="K83" s="11">
        <f t="shared" si="9"/>
        <v>199712760.84046847</v>
      </c>
    </row>
    <row r="84" spans="1:12" ht="15">
      <c r="A84" s="2" t="s">
        <v>94</v>
      </c>
      <c r="B84" s="3">
        <v>29557.33</v>
      </c>
      <c r="C84" s="3">
        <v>3361525000</v>
      </c>
      <c r="D84" s="2" t="s">
        <v>7</v>
      </c>
      <c r="E84" s="2" t="s">
        <v>14</v>
      </c>
      <c r="F84" s="2" t="s">
        <v>9</v>
      </c>
      <c r="G84">
        <f t="shared" si="5"/>
        <v>0</v>
      </c>
      <c r="H84">
        <f t="shared" si="6"/>
        <v>0</v>
      </c>
      <c r="I84">
        <f t="shared" si="7"/>
        <v>1</v>
      </c>
      <c r="J84" s="4">
        <f t="shared" si="8"/>
        <v>19.256445698034796</v>
      </c>
      <c r="K84" s="11">
        <f t="shared" si="9"/>
        <v>230657779.97109121</v>
      </c>
    </row>
    <row r="85" spans="1:12" ht="15">
      <c r="A85" s="2" t="s">
        <v>95</v>
      </c>
      <c r="B85" s="3">
        <v>840.68799999999999</v>
      </c>
      <c r="C85" s="3">
        <v>448518000</v>
      </c>
      <c r="D85" s="2" t="s">
        <v>7</v>
      </c>
      <c r="E85" s="2" t="s">
        <v>14</v>
      </c>
      <c r="F85" s="2" t="s">
        <v>9</v>
      </c>
      <c r="G85">
        <f t="shared" si="5"/>
        <v>0</v>
      </c>
      <c r="H85">
        <f t="shared" si="6"/>
        <v>0</v>
      </c>
      <c r="I85">
        <f t="shared" si="7"/>
        <v>1</v>
      </c>
      <c r="J85" s="4">
        <f t="shared" si="8"/>
        <v>17.10762555358545</v>
      </c>
      <c r="K85" s="11">
        <f t="shared" si="9"/>
        <v>26899696.274174675</v>
      </c>
    </row>
    <row r="86" spans="1:12" ht="15">
      <c r="A86" s="2" t="s">
        <v>96</v>
      </c>
      <c r="B86" s="3">
        <v>317.7</v>
      </c>
      <c r="C86" s="3">
        <v>248600000</v>
      </c>
      <c r="D86" s="2" t="s">
        <v>7</v>
      </c>
      <c r="E86" s="2" t="s">
        <v>14</v>
      </c>
      <c r="F86" s="2" t="s">
        <v>9</v>
      </c>
      <c r="G86">
        <f t="shared" si="5"/>
        <v>0</v>
      </c>
      <c r="H86">
        <f t="shared" si="6"/>
        <v>0</v>
      </c>
      <c r="I86">
        <f t="shared" si="7"/>
        <v>1</v>
      </c>
      <c r="J86" s="4">
        <f t="shared" si="8"/>
        <v>16.511863064980901</v>
      </c>
      <c r="K86" s="11">
        <f t="shared" si="9"/>
        <v>14825556.869077843</v>
      </c>
    </row>
    <row r="87" spans="1:12" ht="15">
      <c r="A87" s="2" t="s">
        <v>97</v>
      </c>
      <c r="B87" s="3">
        <v>531.70000000000005</v>
      </c>
      <c r="C87" s="3">
        <v>330973000</v>
      </c>
      <c r="D87" s="2" t="s">
        <v>7</v>
      </c>
      <c r="E87" s="2" t="s">
        <v>14</v>
      </c>
      <c r="F87" s="2" t="s">
        <v>9</v>
      </c>
      <c r="G87">
        <f t="shared" si="5"/>
        <v>0</v>
      </c>
      <c r="H87">
        <f t="shared" si="6"/>
        <v>0</v>
      </c>
      <c r="I87">
        <f t="shared" si="7"/>
        <v>1</v>
      </c>
      <c r="J87" s="4">
        <f t="shared" si="8"/>
        <v>16.821614408167932</v>
      </c>
      <c r="K87" s="11">
        <f t="shared" si="9"/>
        <v>20208510.957565967</v>
      </c>
    </row>
    <row r="88" spans="1:12" ht="15">
      <c r="A88" s="2" t="s">
        <v>98</v>
      </c>
      <c r="B88" s="3">
        <v>1049.3869999999999</v>
      </c>
      <c r="C88" s="3">
        <v>596537000</v>
      </c>
      <c r="D88" s="2" t="s">
        <v>7</v>
      </c>
      <c r="E88" s="2" t="s">
        <v>14</v>
      </c>
      <c r="F88" s="2" t="s">
        <v>9</v>
      </c>
      <c r="G88">
        <f t="shared" si="5"/>
        <v>0</v>
      </c>
      <c r="H88">
        <f t="shared" si="6"/>
        <v>0</v>
      </c>
      <c r="I88">
        <f t="shared" si="7"/>
        <v>1</v>
      </c>
      <c r="J88" s="4">
        <f t="shared" si="8"/>
        <v>17.275305959921752</v>
      </c>
      <c r="K88" s="11">
        <f t="shared" si="9"/>
        <v>31810467.48944344</v>
      </c>
    </row>
    <row r="89" spans="1:12" ht="15">
      <c r="A89" s="2" t="s">
        <v>99</v>
      </c>
      <c r="B89" s="3">
        <v>3029.3</v>
      </c>
      <c r="C89" s="3">
        <v>1021298000</v>
      </c>
      <c r="D89" s="2" t="s">
        <v>7</v>
      </c>
      <c r="E89" s="2" t="s">
        <v>8</v>
      </c>
      <c r="F89" s="2" t="s">
        <v>9</v>
      </c>
      <c r="G89">
        <f t="shared" si="5"/>
        <v>0</v>
      </c>
      <c r="H89">
        <f t="shared" si="6"/>
        <v>1</v>
      </c>
      <c r="I89">
        <f t="shared" si="7"/>
        <v>1</v>
      </c>
      <c r="J89" s="4">
        <f t="shared" si="8"/>
        <v>17.317571194333382</v>
      </c>
      <c r="K89" s="11">
        <f t="shared" si="9"/>
        <v>33183761.219480056</v>
      </c>
    </row>
    <row r="90" spans="1:12" ht="15">
      <c r="A90" s="2" t="s">
        <v>100</v>
      </c>
      <c r="B90" s="3">
        <v>5725.0010000000002</v>
      </c>
      <c r="C90" s="3">
        <v>1298151000</v>
      </c>
      <c r="D90" s="2" t="s">
        <v>7</v>
      </c>
      <c r="E90" s="2" t="s">
        <v>14</v>
      </c>
      <c r="F90" s="2" t="s">
        <v>9</v>
      </c>
      <c r="G90">
        <f t="shared" si="5"/>
        <v>0</v>
      </c>
      <c r="H90">
        <f t="shared" si="6"/>
        <v>0</v>
      </c>
      <c r="I90">
        <f t="shared" si="7"/>
        <v>1</v>
      </c>
      <c r="J90" s="4">
        <f t="shared" si="8"/>
        <v>18.260798700280603</v>
      </c>
      <c r="K90" s="11">
        <f t="shared" si="9"/>
        <v>85224431.064715564</v>
      </c>
    </row>
    <row r="91" spans="1:12" ht="15">
      <c r="A91" s="2" t="s">
        <v>101</v>
      </c>
      <c r="B91" s="3">
        <v>513</v>
      </c>
      <c r="C91" s="3">
        <v>388126000</v>
      </c>
      <c r="D91" s="2" t="s">
        <v>7</v>
      </c>
      <c r="E91" s="2" t="s">
        <v>8</v>
      </c>
      <c r="F91" s="2" t="s">
        <v>9</v>
      </c>
      <c r="G91">
        <f t="shared" si="5"/>
        <v>0</v>
      </c>
      <c r="H91">
        <f t="shared" si="6"/>
        <v>1</v>
      </c>
      <c r="I91">
        <f t="shared" si="7"/>
        <v>1</v>
      </c>
      <c r="J91" s="4">
        <f t="shared" si="8"/>
        <v>16.253543253138503</v>
      </c>
      <c r="K91" s="11">
        <f t="shared" si="9"/>
        <v>11450491.961810607</v>
      </c>
    </row>
    <row r="92" spans="1:12" ht="15">
      <c r="A92" s="2" t="s">
        <v>102</v>
      </c>
      <c r="B92" s="3">
        <v>1762.6890000000001</v>
      </c>
      <c r="C92" s="3">
        <v>3455562000</v>
      </c>
      <c r="D92" s="2" t="s">
        <v>7</v>
      </c>
      <c r="E92" s="2" t="s">
        <v>8</v>
      </c>
      <c r="F92" s="2" t="s">
        <v>9</v>
      </c>
      <c r="G92">
        <f t="shared" si="5"/>
        <v>0</v>
      </c>
      <c r="H92">
        <f t="shared" si="6"/>
        <v>1</v>
      </c>
      <c r="I92">
        <f t="shared" si="7"/>
        <v>1</v>
      </c>
      <c r="J92" s="4">
        <f t="shared" si="8"/>
        <v>17.313786120609095</v>
      </c>
      <c r="K92" s="11">
        <f t="shared" si="9"/>
        <v>33058395.645458993</v>
      </c>
    </row>
    <row r="93" spans="1:12">
      <c r="B93" s="7"/>
      <c r="C93" s="7"/>
    </row>
    <row r="94" spans="1:12">
      <c r="D94" s="6"/>
      <c r="J94" s="4">
        <f>SUM(J2:J92)</f>
        <v>1513.6349045397083</v>
      </c>
      <c r="K94" s="11">
        <f>SUM(K2:K92)</f>
        <v>3922199527.9313846</v>
      </c>
    </row>
    <row r="95" spans="1:12">
      <c r="E95" s="5"/>
      <c r="K95" s="11">
        <f>0.059*K94</f>
        <v>231409772.14795166</v>
      </c>
      <c r="L95" s="8" t="s">
        <v>113</v>
      </c>
    </row>
    <row r="96" spans="1:12">
      <c r="E96" s="5"/>
      <c r="J96" s="12" t="s">
        <v>114</v>
      </c>
      <c r="K96" s="11">
        <f>K94+K95</f>
        <v>4153609300.0793362</v>
      </c>
    </row>
  </sheetData>
  <mergeCells count="1">
    <mergeCell ref="L1:M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 Fee Predictions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LoPucki</dc:creator>
  <cp:lastModifiedBy>Lynn LoPucki</cp:lastModifiedBy>
  <dcterms:created xsi:type="dcterms:W3CDTF">2010-12-18T23:24:15Z</dcterms:created>
  <dcterms:modified xsi:type="dcterms:W3CDTF">2010-12-19T21:58:27Z</dcterms:modified>
</cp:coreProperties>
</file>